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SI Fiume\Desktop\FP 2024-2026\"/>
    </mc:Choice>
  </mc:AlternateContent>
  <bookViews>
    <workbookView xWindow="0" yWindow="0" windowWidth="28800" windowHeight="11430" tabRatio="500"/>
  </bookViews>
  <sheets>
    <sheet name="SAŽETAK" sheetId="1" r:id="rId1"/>
    <sheet name=" Račun prihoda i rashoda" sheetId="2" r:id="rId2"/>
    <sheet name="Prihodi i rashodi po izvorima" sheetId="3" r:id="rId3"/>
    <sheet name="Rashodi prema funkcijskoj kl" sheetId="4" r:id="rId4"/>
    <sheet name="Račun financiranja" sheetId="5" r:id="rId5"/>
    <sheet name="Račun financiranja po izvorima" sheetId="6" r:id="rId6"/>
    <sheet name="POSEBNI DIO" sheetId="7" r:id="rId7"/>
    <sheet name="List2" sheetId="8" r:id="rId8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2" i="7" l="1"/>
  <c r="J32" i="7" s="1"/>
  <c r="J31" i="7" s="1"/>
  <c r="J30" i="7" s="1"/>
  <c r="J29" i="7" s="1"/>
  <c r="F32" i="7"/>
  <c r="H31" i="7"/>
  <c r="G31" i="7"/>
  <c r="G30" i="7" s="1"/>
  <c r="G29" i="7" s="1"/>
  <c r="E31" i="7"/>
  <c r="F31" i="7" s="1"/>
  <c r="H30" i="7"/>
  <c r="H29" i="7" s="1"/>
  <c r="E30" i="7"/>
  <c r="F30" i="7" s="1"/>
  <c r="F29" i="7" s="1"/>
  <c r="F28" i="7"/>
  <c r="F27" i="7"/>
  <c r="G26" i="7"/>
  <c r="G25" i="7" s="1"/>
  <c r="E26" i="7"/>
  <c r="F26" i="7" s="1"/>
  <c r="J25" i="7"/>
  <c r="I25" i="7"/>
  <c r="H25" i="7"/>
  <c r="E25" i="7"/>
  <c r="F25" i="7" s="1"/>
  <c r="F24" i="7"/>
  <c r="F22" i="7"/>
  <c r="H21" i="7"/>
  <c r="H20" i="7" s="1"/>
  <c r="G21" i="7"/>
  <c r="G20" i="7" s="1"/>
  <c r="E21" i="7"/>
  <c r="F21" i="7" s="1"/>
  <c r="J20" i="7"/>
  <c r="I20" i="7"/>
  <c r="E20" i="7"/>
  <c r="F20" i="7" s="1"/>
  <c r="I19" i="7"/>
  <c r="J19" i="7" s="1"/>
  <c r="F19" i="7"/>
  <c r="I18" i="7"/>
  <c r="J18" i="7" s="1"/>
  <c r="F18" i="7"/>
  <c r="H17" i="7"/>
  <c r="H16" i="7" s="1"/>
  <c r="G17" i="7"/>
  <c r="E17" i="7"/>
  <c r="F17" i="7" s="1"/>
  <c r="G16" i="7"/>
  <c r="G15" i="7" s="1"/>
  <c r="I13" i="7"/>
  <c r="J13" i="7" s="1"/>
  <c r="F13" i="7"/>
  <c r="I12" i="7"/>
  <c r="J12" i="7" s="1"/>
  <c r="F12" i="7"/>
  <c r="I11" i="7"/>
  <c r="J11" i="7" s="1"/>
  <c r="F11" i="7"/>
  <c r="H10" i="7"/>
  <c r="I10" i="7" s="1"/>
  <c r="J10" i="7" s="1"/>
  <c r="G10" i="7"/>
  <c r="E10" i="7"/>
  <c r="F10" i="7" s="1"/>
  <c r="F9" i="7"/>
  <c r="H8" i="7"/>
  <c r="G8" i="7"/>
  <c r="H7" i="7"/>
  <c r="G7" i="7"/>
  <c r="B35" i="3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D21" i="3"/>
  <c r="C21" i="3"/>
  <c r="B21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D8" i="3"/>
  <c r="C8" i="3"/>
  <c r="B8" i="3"/>
  <c r="G32" i="2"/>
  <c r="H32" i="2" s="1"/>
  <c r="G31" i="2"/>
  <c r="H31" i="2" s="1"/>
  <c r="H30" i="2" s="1"/>
  <c r="G30" i="2"/>
  <c r="F30" i="2"/>
  <c r="E30" i="2"/>
  <c r="D30" i="2"/>
  <c r="H29" i="2"/>
  <c r="G29" i="2"/>
  <c r="H28" i="2"/>
  <c r="G28" i="2"/>
  <c r="H27" i="2"/>
  <c r="G27" i="2"/>
  <c r="H26" i="2"/>
  <c r="G26" i="2"/>
  <c r="H25" i="2"/>
  <c r="G25" i="2"/>
  <c r="F25" i="2"/>
  <c r="F24" i="2" s="1"/>
  <c r="E25" i="2"/>
  <c r="D25" i="2"/>
  <c r="D24" i="2" s="1"/>
  <c r="G24" i="2"/>
  <c r="E24" i="2"/>
  <c r="H18" i="2"/>
  <c r="G18" i="2"/>
  <c r="H17" i="2"/>
  <c r="G17" i="2"/>
  <c r="F17" i="2"/>
  <c r="E17" i="2"/>
  <c r="D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G10" i="2" s="1"/>
  <c r="F11" i="2"/>
  <c r="E11" i="2"/>
  <c r="E10" i="2" s="1"/>
  <c r="D11" i="2"/>
  <c r="F10" i="2"/>
  <c r="D10" i="2"/>
  <c r="G37" i="1"/>
  <c r="F37" i="1"/>
  <c r="H34" i="1"/>
  <c r="H37" i="1" s="1"/>
  <c r="I34" i="1" s="1"/>
  <c r="I37" i="1" s="1"/>
  <c r="J34" i="1" s="1"/>
  <c r="J37" i="1" s="1"/>
  <c r="G34" i="1"/>
  <c r="J21" i="1"/>
  <c r="I21" i="1"/>
  <c r="H21" i="1"/>
  <c r="G21" i="1"/>
  <c r="F21" i="1"/>
  <c r="J11" i="1"/>
  <c r="I11" i="1"/>
  <c r="H11" i="1"/>
  <c r="G11" i="1"/>
  <c r="F11" i="1"/>
  <c r="J8" i="1"/>
  <c r="J14" i="1" s="1"/>
  <c r="I8" i="1"/>
  <c r="I14" i="1" s="1"/>
  <c r="H8" i="1"/>
  <c r="H14" i="1" s="1"/>
  <c r="G8" i="1"/>
  <c r="G14" i="1" s="1"/>
  <c r="F8" i="1"/>
  <c r="F14" i="1" s="1"/>
  <c r="G6" i="7" l="1"/>
  <c r="E16" i="7"/>
  <c r="H15" i="7"/>
  <c r="H6" i="7" s="1"/>
  <c r="E29" i="7"/>
  <c r="J8" i="7"/>
  <c r="J7" i="7" s="1"/>
  <c r="J6" i="7" s="1"/>
  <c r="J17" i="7"/>
  <c r="J16" i="7" s="1"/>
  <c r="J15" i="7" s="1"/>
  <c r="F22" i="1"/>
  <c r="F28" i="1" s="1"/>
  <c r="F29" i="1" s="1"/>
  <c r="H22" i="1"/>
  <c r="H28" i="1" s="1"/>
  <c r="H29" i="1" s="1"/>
  <c r="J22" i="1"/>
  <c r="J28" i="1" s="1"/>
  <c r="J29" i="1" s="1"/>
  <c r="G22" i="1"/>
  <c r="G28" i="1" s="1"/>
  <c r="G29" i="1" s="1"/>
  <c r="I22" i="1"/>
  <c r="I28" i="1" s="1"/>
  <c r="I29" i="1" s="1"/>
  <c r="H11" i="2"/>
  <c r="H10" i="2" s="1"/>
  <c r="H24" i="2"/>
  <c r="F21" i="3"/>
  <c r="E8" i="7"/>
  <c r="I8" i="7"/>
  <c r="I7" i="7" s="1"/>
  <c r="I17" i="7"/>
  <c r="I16" i="7" s="1"/>
  <c r="I15" i="7" s="1"/>
  <c r="I31" i="7"/>
  <c r="I30" i="7" s="1"/>
  <c r="I29" i="7" s="1"/>
  <c r="I6" i="7" l="1"/>
  <c r="F16" i="7"/>
  <c r="E15" i="7"/>
  <c r="F15" i="7" s="1"/>
  <c r="E7" i="7"/>
  <c r="E6" i="7" s="1"/>
  <c r="F8" i="7"/>
  <c r="F6" i="7" l="1"/>
  <c r="F7" i="7"/>
</calcChain>
</file>

<file path=xl/sharedStrings.xml><?xml version="1.0" encoding="utf-8"?>
<sst xmlns="http://schemas.openxmlformats.org/spreadsheetml/2006/main" count="220" uniqueCount="127">
  <si>
    <t>FINANCIJSKI PLAN PRORAČUNSKOG KORISNIKA JEDINICE LOKALNE I PODRUČNE (REGIONALNE) SAMOUPRAVE 
ZA 2024. I PROJEKCIJA ZA 2025. I 2026. GODINU</t>
  </si>
  <si>
    <t>I. OPĆI DIO</t>
  </si>
  <si>
    <t>A) SAŽETAK RAČUNA PRIHODA I RASHODA</t>
  </si>
  <si>
    <t>EUR</t>
  </si>
  <si>
    <t>Izvršenje 2022.*</t>
  </si>
  <si>
    <t>Plan 2023.</t>
  </si>
  <si>
    <t>Proračun za 2024.</t>
  </si>
  <si>
    <t>Projekcija proračuna
za 2025.</t>
  </si>
  <si>
    <t>Projekcija proračuna
za 2026.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</si>
  <si>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</si>
  <si>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</si>
  <si>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</si>
  <si>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</si>
  <si>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</si>
  <si>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</si>
  <si>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/ 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</si>
  <si>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</si>
  <si>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</si>
  <si>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</si>
  <si>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</si>
  <si>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</si>
  <si>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</si>
  <si>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</si>
  <si>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</si>
  <si>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</si>
  <si>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</si>
  <si>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IZ PRETHODNE(IH) GODINE KOJI ĆE SE RASPOREDITI / POKRITI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</si>
  <si>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</si>
  <si>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</si>
  <si>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 xml:space="preserve">A. RAČUN PRIHODA I RASHODA </t>
  </si>
  <si>
    <t>PRIHODI POSLOVANJA PREMA EKONOMSKOJ KLASIFIKACIJI</t>
  </si>
  <si>
    <t>Razred</t>
  </si>
  <si>
    <t>Skupina</t>
  </si>
  <si>
    <t>Naziv prihoda</t>
  </si>
  <si>
    <t>Izvršenje 2022.</t>
  </si>
  <si>
    <t>Plan za 2024.</t>
  </si>
  <si>
    <t>Projekcija 
za 2025.</t>
  </si>
  <si>
    <t>Projekcija 
za 2026.</t>
  </si>
  <si>
    <t>Prihodi poslovanja</t>
  </si>
  <si>
    <t>Pomoći iz inozemstva i od subjekata unutar općeg proračuna</t>
  </si>
  <si>
    <t>Kamate na depozite po viđenju-prih od imovine</t>
  </si>
  <si>
    <t>Prihodi po posebnim propisima</t>
  </si>
  <si>
    <t>Prihodi od prod.roba u pruž. Usl. I prihodi od donacija</t>
  </si>
  <si>
    <t>Prihodi iz nadležnog proračuna i od HZZO-a temeljem ugovornih obveza</t>
  </si>
  <si>
    <t>Prihodi od prodaje nefinancijske imovine</t>
  </si>
  <si>
    <t>Prihodi od prodaje proizvedene dugotrajne imovine</t>
  </si>
  <si>
    <t>RASHODI POSLOVANJA PREMA EKONOMSKOJ KLASIFIKACIJI</t>
  </si>
  <si>
    <t>Naziv rashoda</t>
  </si>
  <si>
    <t>Rashodi poslovanja</t>
  </si>
  <si>
    <t>Rashodi za zaposlene</t>
  </si>
  <si>
    <t>Materijalni rashodi</t>
  </si>
  <si>
    <t xml:space="preserve">financijski rashodi </t>
  </si>
  <si>
    <t>naknade građ. i kućanstvima</t>
  </si>
  <si>
    <t>Rashodi za nabavu nefinancijske imovine</t>
  </si>
  <si>
    <t>Rashodi za nabavu neproizvedene dugotrajne imovine</t>
  </si>
  <si>
    <t xml:space="preserve">rashodi za nabavku proizv.DI </t>
  </si>
  <si>
    <t>PRIHODI POSLOVANJA PREMA IZVORIMA FINANCIRANJA</t>
  </si>
  <si>
    <t>Brojčana oznaka i naziv</t>
  </si>
  <si>
    <t>1 Opći prihodi i primici</t>
  </si>
  <si>
    <t>3 Vlastiti prihodi</t>
  </si>
  <si>
    <t>4 Prihodi za posebne namjene</t>
  </si>
  <si>
    <t xml:space="preserve">  43 Ostali prihodi za posebne namjene</t>
  </si>
  <si>
    <t>5 Pomoći</t>
  </si>
  <si>
    <t xml:space="preserve">  52 Ostale pomoći</t>
  </si>
  <si>
    <t>525- EU projekti</t>
  </si>
  <si>
    <t>6 Donacije</t>
  </si>
  <si>
    <t>7 Prihodi od prodaje NI</t>
  </si>
  <si>
    <t>RASHODI POSLOVANJA PREMA IZVORIMA FINANCIRANJA</t>
  </si>
  <si>
    <t xml:space="preserve">  31 Vlastiti prihodi</t>
  </si>
  <si>
    <t>582- Pomoći-preneena sredstva</t>
  </si>
  <si>
    <t>585-EU projekti-prenesena sredstva</t>
  </si>
  <si>
    <t>682- donacije-prenesena sred.</t>
  </si>
  <si>
    <t xml:space="preserve">7- rashodi – NI </t>
  </si>
  <si>
    <t>manjak prihoda  2022. (eur)</t>
  </si>
  <si>
    <t>manjak prihoda  2022. (kn)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</si>
  <si>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</si>
  <si>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</si>
  <si>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</si>
  <si>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</si>
  <si>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</si>
  <si>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</si>
  <si>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</si>
  <si>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 PREMA EKONOMSKOJ KLASIFIKACIJI</t>
  </si>
  <si>
    <t>Naziv</t>
  </si>
  <si>
    <t>PRIMICI UKUPNO</t>
  </si>
  <si>
    <t>Primici od financijske imovine i zaduživanja</t>
  </si>
  <si>
    <t>Primici od zaduživanja</t>
  </si>
  <si>
    <t>IZDACI UKUPNO</t>
  </si>
  <si>
    <t>Izdaci za financijsku imovinu i otplate zajmova</t>
  </si>
  <si>
    <t>Izdaci za otplatu glavnice primljenih kredita i zajmova</t>
  </si>
  <si>
    <t>B. RAČUN FINANCIRANJA PREMA IZVORIMA FINANCIRANJA</t>
  </si>
  <si>
    <t>8 Namjenski primici od zaduživanja</t>
  </si>
  <si>
    <t xml:space="preserve">  81 Namjenski primici od zaduživanja</t>
  </si>
  <si>
    <t xml:space="preserve">  11 Opći prihodi i primici</t>
  </si>
  <si>
    <t>II. POSEBNI DIO</t>
  </si>
  <si>
    <t>Šifra</t>
  </si>
  <si>
    <t xml:space="preserve">Naziv </t>
  </si>
  <si>
    <t>Izvršenje 2022.(kn)</t>
  </si>
  <si>
    <t xml:space="preserve">Izvršenje 2022.g.(eur) </t>
  </si>
  <si>
    <t xml:space="preserve">UKUPNO – po programima </t>
  </si>
  <si>
    <t>PROGRAM 5501</t>
  </si>
  <si>
    <t>Srednješkolsko obrazovanje</t>
  </si>
  <si>
    <t>Aktivnost A550101</t>
  </si>
  <si>
    <t>Osiguravanje uvjeta rada</t>
  </si>
  <si>
    <t>Izvor financiranja xx</t>
  </si>
  <si>
    <t>Naziv izvora financiranja</t>
  </si>
  <si>
    <t xml:space="preserve">financisjki rashodi </t>
  </si>
  <si>
    <t>ostali rashodi</t>
  </si>
  <si>
    <t>PROGRAM 5502</t>
  </si>
  <si>
    <t>Unapređenje kvalitete obrazovanja</t>
  </si>
  <si>
    <t>Aktivnost A550203</t>
  </si>
  <si>
    <t>Programi školskog kurikuluma</t>
  </si>
  <si>
    <t>rashodi poslovanja</t>
  </si>
  <si>
    <t>rashodi za zaposlene</t>
  </si>
  <si>
    <t xml:space="preserve">materijalni rashodi </t>
  </si>
  <si>
    <t>Aktivnost T550207- EU projekti</t>
  </si>
  <si>
    <t>materijalni rashodi</t>
  </si>
  <si>
    <t>financijski rashod</t>
  </si>
  <si>
    <t>rashodi za nabavku proiz.DI</t>
  </si>
  <si>
    <t>Aktivnost 550216</t>
  </si>
  <si>
    <t>„Zdavlje i higijena”</t>
  </si>
  <si>
    <t>Naknade građanima i kućanstvima</t>
  </si>
  <si>
    <t>Kapitalna ulaganja u obrazovnu infrastrukturu</t>
  </si>
  <si>
    <t>Aktivnost K550401</t>
  </si>
  <si>
    <t>Opremanje ustanova školstva</t>
  </si>
  <si>
    <t xml:space="preserve">rashodi za nabavku DI </t>
  </si>
  <si>
    <t>rashodi za nabavku dugotrajne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</si>
</sst>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 vertical="center" wrapText="1"/>
    </xf>
    <xf numFmtId="3" fontId="7" fillId="3" borderId="4" xfId="0" applyNumberFormat="1" applyFont="1" applyFill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8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 applyProtection="1">
      <alignment vertical="center"/>
    </xf>
    <xf numFmtId="3" fontId="7" fillId="0" borderId="4" xfId="0" applyNumberFormat="1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/>
    <xf numFmtId="0" fontId="10" fillId="0" borderId="0" xfId="0" applyFont="1" applyAlignment="1">
      <alignment wrapText="1"/>
    </xf>
    <xf numFmtId="3" fontId="8" fillId="4" borderId="2" xfId="0" applyNumberFormat="1" applyFont="1" applyFill="1" applyBorder="1" applyAlignment="1">
      <alignment horizontal="right"/>
    </xf>
    <xf numFmtId="3" fontId="8" fillId="4" borderId="4" xfId="0" applyNumberFormat="1" applyFont="1" applyFill="1" applyBorder="1" applyAlignment="1" applyProtection="1">
      <alignment horizontal="right" wrapText="1"/>
    </xf>
    <xf numFmtId="3" fontId="8" fillId="3" borderId="2" xfId="0" applyNumberFormat="1" applyFont="1" applyFill="1" applyBorder="1" applyAlignment="1">
      <alignment horizontal="right"/>
    </xf>
    <xf numFmtId="3" fontId="8" fillId="3" borderId="4" xfId="0" applyNumberFormat="1" applyFont="1" applyFill="1" applyBorder="1" applyAlignment="1">
      <alignment horizontal="right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center" vertical="center" wrapText="1"/>
    </xf>
    <xf numFmtId="3" fontId="7" fillId="3" borderId="2" xfId="0" applyNumberFormat="1" applyFont="1" applyFill="1" applyBorder="1" applyAlignment="1">
      <alignment horizontal="right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</xf>
    <xf numFmtId="3" fontId="7" fillId="0" borderId="5" xfId="0" applyNumberFormat="1" applyFont="1" applyBorder="1" applyAlignment="1" applyProtection="1">
      <alignment horizontal="righ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3" fontId="3" fillId="2" borderId="5" xfId="0" applyNumberFormat="1" applyFont="1" applyFill="1" applyBorder="1" applyAlignment="1">
      <alignment horizontal="right"/>
    </xf>
    <xf numFmtId="0" fontId="9" fillId="2" borderId="4" xfId="0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left" vertical="center"/>
    </xf>
    <xf numFmtId="0" fontId="0" fillId="0" borderId="6" xfId="0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3" fontId="3" fillId="2" borderId="6" xfId="0" applyNumberFormat="1" applyFont="1" applyFill="1" applyBorder="1" applyAlignment="1">
      <alignment horizontal="right"/>
    </xf>
    <xf numFmtId="0" fontId="7" fillId="0" borderId="4" xfId="0" applyFont="1" applyBorder="1" applyAlignment="1" applyProtection="1">
      <alignment horizontal="left" vertical="center" wrapText="1"/>
    </xf>
    <xf numFmtId="3" fontId="3" fillId="0" borderId="4" xfId="0" applyNumberFormat="1" applyFont="1" applyBorder="1" applyAlignment="1" applyProtection="1">
      <alignment horizontal="right" vertical="center" wrapText="1"/>
    </xf>
    <xf numFmtId="3" fontId="7" fillId="0" borderId="4" xfId="0" applyNumberFormat="1" applyFont="1" applyBorder="1" applyAlignment="1" applyProtection="1">
      <alignment horizontal="righ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right"/>
    </xf>
    <xf numFmtId="0" fontId="5" fillId="0" borderId="6" xfId="0" applyFont="1" applyBorder="1"/>
    <xf numFmtId="0" fontId="5" fillId="0" borderId="6" xfId="0" applyFont="1" applyBorder="1" applyAlignment="1">
      <alignment horizontal="left"/>
    </xf>
    <xf numFmtId="3" fontId="0" fillId="0" borderId="0" xfId="0" applyNumberFormat="1"/>
    <xf numFmtId="3" fontId="0" fillId="0" borderId="0" xfId="0" applyNumberFormat="1" applyBorder="1"/>
    <xf numFmtId="0" fontId="0" fillId="0" borderId="0" xfId="0" applyAlignment="1">
      <alignment vertical="center"/>
    </xf>
    <xf numFmtId="3" fontId="3" fillId="2" borderId="4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</xf>
    <xf numFmtId="3" fontId="7" fillId="0" borderId="5" xfId="0" applyNumberFormat="1" applyFont="1" applyBorder="1" applyAlignment="1" applyProtection="1">
      <alignment horizontal="right" vertical="center" wrapText="1"/>
    </xf>
    <xf numFmtId="3" fontId="7" fillId="0" borderId="4" xfId="0" applyNumberFormat="1" applyFont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3" fontId="7" fillId="2" borderId="5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0" fontId="18" fillId="2" borderId="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8" fillId="4" borderId="4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 shrinkToFit="1"/>
    </xf>
    <xf numFmtId="0" fontId="18" fillId="2" borderId="4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selection activeCell="A3" sqref="A3:J3"/>
    </sheetView>
  </sheetViews>
  <sheetFormatPr defaultColWidth="8.7109375" defaultRowHeight="15" x14ac:dyDescent="0.25"/>
  <cols>
    <col min="5" max="10" width="25.28515625" customWidth="1"/>
  </cols>
  <sheetData>
    <row r="1" spans="1:10" ht="42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8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customHeight="1" x14ac:dyDescent="0.25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18" x14ac:dyDescent="0.25">
      <c r="A4" s="2"/>
      <c r="B4" s="2"/>
      <c r="C4" s="2"/>
      <c r="D4" s="2"/>
      <c r="E4" s="2"/>
      <c r="F4" s="2"/>
      <c r="G4" s="2"/>
      <c r="H4" s="2"/>
      <c r="I4" s="3"/>
      <c r="J4" s="3"/>
    </row>
    <row r="5" spans="1:10" ht="15.75" customHeight="1" x14ac:dyDescent="0.25">
      <c r="A5" s="91" t="s">
        <v>2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ht="18" x14ac:dyDescent="0.25">
      <c r="A6" s="4"/>
      <c r="B6" s="5"/>
      <c r="C6" s="5"/>
      <c r="D6" s="5"/>
      <c r="E6" s="6"/>
      <c r="F6" s="7"/>
      <c r="G6" s="7"/>
      <c r="H6" s="7"/>
      <c r="I6" s="7"/>
      <c r="J6" s="8" t="s">
        <v>3</v>
      </c>
    </row>
    <row r="7" spans="1:10" ht="25.5" x14ac:dyDescent="0.25">
      <c r="A7" s="9"/>
      <c r="B7" s="10"/>
      <c r="C7" s="10"/>
      <c r="D7" s="11"/>
      <c r="E7" s="12"/>
      <c r="F7" s="13" t="s">
        <v>4</v>
      </c>
      <c r="G7" s="13" t="s">
        <v>5</v>
      </c>
      <c r="H7" s="13" t="s">
        <v>6</v>
      </c>
      <c r="I7" s="13" t="s">
        <v>7</v>
      </c>
      <c r="J7" s="13" t="s">
        <v>8</v>
      </c>
    </row>
    <row r="8" spans="1:10" ht="15" customHeight="1" x14ac:dyDescent="0.25">
      <c r="A8" s="86" t="s">
        <v>9</v>
      </c>
      <c r="B8" s="86"/>
      <c r="C8" s="86"/>
      <c r="D8" s="86"/>
      <c r="E8" s="86"/>
      <c r="F8" s="14">
        <f>F9+F10</f>
        <v>977249.45</v>
      </c>
      <c r="G8" s="14">
        <f>G9+G10</f>
        <v>1014094.38</v>
      </c>
      <c r="H8" s="14">
        <f>H9+H10</f>
        <v>1005426</v>
      </c>
      <c r="I8" s="14">
        <f>I9+I10</f>
        <v>1005426</v>
      </c>
      <c r="J8" s="14">
        <f>J9+J10</f>
        <v>1005426</v>
      </c>
    </row>
    <row r="9" spans="1:10" ht="15" customHeight="1" x14ac:dyDescent="0.25">
      <c r="A9" s="92" t="s">
        <v>10</v>
      </c>
      <c r="B9" s="92"/>
      <c r="C9" s="92"/>
      <c r="D9" s="92"/>
      <c r="E9" s="92"/>
      <c r="F9" s="15">
        <v>977249.45</v>
      </c>
      <c r="G9" s="15">
        <v>1014094.38</v>
      </c>
      <c r="H9" s="15">
        <v>1005426</v>
      </c>
      <c r="I9" s="15">
        <v>1005426</v>
      </c>
      <c r="J9" s="15">
        <v>1005426</v>
      </c>
    </row>
    <row r="10" spans="1:10" x14ac:dyDescent="0.25">
      <c r="A10" s="90" t="s">
        <v>11</v>
      </c>
      <c r="B10" s="90"/>
      <c r="C10" s="90"/>
      <c r="D10" s="90"/>
      <c r="E10" s="90"/>
      <c r="F10" s="15">
        <v>0</v>
      </c>
      <c r="G10" s="15">
        <v>0</v>
      </c>
      <c r="H10" s="15">
        <v>0</v>
      </c>
      <c r="I10" s="15">
        <v>0</v>
      </c>
      <c r="J10" s="15">
        <v>0</v>
      </c>
    </row>
    <row r="11" spans="1:10" x14ac:dyDescent="0.25">
      <c r="A11" s="16" t="s">
        <v>12</v>
      </c>
      <c r="B11" s="17"/>
      <c r="C11" s="17"/>
      <c r="D11" s="17"/>
      <c r="E11" s="17"/>
      <c r="F11" s="14">
        <f>F12+F13</f>
        <v>959416.95000000007</v>
      </c>
      <c r="G11" s="14">
        <f>G12+G13</f>
        <v>1022027.72</v>
      </c>
      <c r="H11" s="14">
        <f>H12+H13</f>
        <v>1005426</v>
      </c>
      <c r="I11" s="14">
        <f>I12+I13</f>
        <v>1005426</v>
      </c>
      <c r="J11" s="14">
        <f>J12+J13</f>
        <v>1005426</v>
      </c>
    </row>
    <row r="12" spans="1:10" ht="15" customHeight="1" x14ac:dyDescent="0.25">
      <c r="A12" s="92" t="s">
        <v>13</v>
      </c>
      <c r="B12" s="92"/>
      <c r="C12" s="92"/>
      <c r="D12" s="92"/>
      <c r="E12" s="92"/>
      <c r="F12" s="15">
        <v>950993.3</v>
      </c>
      <c r="G12" s="15">
        <v>1018683.19</v>
      </c>
      <c r="H12" s="15">
        <v>1002082</v>
      </c>
      <c r="I12" s="15">
        <v>1002082</v>
      </c>
      <c r="J12" s="18">
        <v>1002082</v>
      </c>
    </row>
    <row r="13" spans="1:10" x14ac:dyDescent="0.25">
      <c r="A13" s="90" t="s">
        <v>14</v>
      </c>
      <c r="B13" s="90"/>
      <c r="C13" s="90"/>
      <c r="D13" s="90"/>
      <c r="E13" s="90"/>
      <c r="F13" s="15">
        <v>8423.65</v>
      </c>
      <c r="G13" s="15">
        <v>3344.53</v>
      </c>
      <c r="H13" s="15">
        <v>3344</v>
      </c>
      <c r="I13" s="15">
        <v>3344</v>
      </c>
      <c r="J13" s="18">
        <v>3344</v>
      </c>
    </row>
    <row r="14" spans="1:10" ht="15" customHeight="1" x14ac:dyDescent="0.25">
      <c r="A14" s="86" t="s">
        <v>15</v>
      </c>
      <c r="B14" s="86"/>
      <c r="C14" s="86"/>
      <c r="D14" s="86"/>
      <c r="E14" s="86"/>
      <c r="F14" s="14">
        <f>F8-F11</f>
        <v>17832.499999999884</v>
      </c>
      <c r="G14" s="14">
        <f>G8-G11</f>
        <v>-7933.3399999999674</v>
      </c>
      <c r="H14" s="14">
        <f>H8-H11</f>
        <v>0</v>
      </c>
      <c r="I14" s="14">
        <f>I8-I11</f>
        <v>0</v>
      </c>
      <c r="J14" s="14">
        <f>J8-J11</f>
        <v>0</v>
      </c>
    </row>
    <row r="15" spans="1:10" ht="18" x14ac:dyDescent="0.25">
      <c r="A15" s="2"/>
      <c r="B15" s="19"/>
      <c r="C15" s="19"/>
      <c r="D15" s="19"/>
      <c r="E15" s="19"/>
      <c r="F15" s="19"/>
      <c r="G15" s="19"/>
      <c r="H15" s="20"/>
      <c r="I15" s="20"/>
      <c r="J15" s="20"/>
    </row>
    <row r="16" spans="1:10" ht="15.75" customHeight="1" x14ac:dyDescent="0.25">
      <c r="A16" s="91" t="s">
        <v>16</v>
      </c>
      <c r="B16" s="91"/>
      <c r="C16" s="91"/>
      <c r="D16" s="91"/>
      <c r="E16" s="91"/>
      <c r="F16" s="91"/>
      <c r="G16" s="91"/>
      <c r="H16" s="91"/>
      <c r="I16" s="91"/>
      <c r="J16" s="91"/>
    </row>
    <row r="17" spans="1:10" ht="18" x14ac:dyDescent="0.25">
      <c r="A17" s="2"/>
      <c r="B17" s="19"/>
      <c r="C17" s="19"/>
      <c r="D17" s="19"/>
      <c r="E17" s="19"/>
      <c r="F17" s="19"/>
      <c r="G17" s="19"/>
      <c r="H17" s="20"/>
      <c r="I17" s="20"/>
      <c r="J17" s="20"/>
    </row>
    <row r="18" spans="1:10" ht="25.5" x14ac:dyDescent="0.25">
      <c r="A18" s="9"/>
      <c r="B18" s="10"/>
      <c r="C18" s="10"/>
      <c r="D18" s="11"/>
      <c r="E18" s="12"/>
      <c r="F18" s="13" t="s">
        <v>4</v>
      </c>
      <c r="G18" s="13" t="s">
        <v>5</v>
      </c>
      <c r="H18" s="13" t="s">
        <v>6</v>
      </c>
      <c r="I18" s="13" t="s">
        <v>7</v>
      </c>
      <c r="J18" s="13" t="s">
        <v>8</v>
      </c>
    </row>
    <row r="19" spans="1:10" x14ac:dyDescent="0.25">
      <c r="A19" s="90" t="s">
        <v>17</v>
      </c>
      <c r="B19" s="90"/>
      <c r="C19" s="90"/>
      <c r="D19" s="90"/>
      <c r="E19" s="90"/>
      <c r="F19" s="15"/>
      <c r="G19" s="15"/>
      <c r="H19" s="15"/>
      <c r="I19" s="15"/>
      <c r="J19" s="18"/>
    </row>
    <row r="20" spans="1:10" x14ac:dyDescent="0.25">
      <c r="A20" s="90" t="s">
        <v>18</v>
      </c>
      <c r="B20" s="90"/>
      <c r="C20" s="90"/>
      <c r="D20" s="90"/>
      <c r="E20" s="90"/>
      <c r="F20" s="15"/>
      <c r="G20" s="15"/>
      <c r="H20" s="15"/>
      <c r="I20" s="15"/>
      <c r="J20" s="18"/>
    </row>
    <row r="21" spans="1:10" ht="15" customHeight="1" x14ac:dyDescent="0.25">
      <c r="A21" s="86" t="s">
        <v>19</v>
      </c>
      <c r="B21" s="86"/>
      <c r="C21" s="86"/>
      <c r="D21" s="86"/>
      <c r="E21" s="86"/>
      <c r="F21" s="14">
        <f>F19-F20</f>
        <v>0</v>
      </c>
      <c r="G21" s="14">
        <f>G19-G20</f>
        <v>0</v>
      </c>
      <c r="H21" s="14">
        <f>H19-H20</f>
        <v>0</v>
      </c>
      <c r="I21" s="14">
        <f>I19-I20</f>
        <v>0</v>
      </c>
      <c r="J21" s="14">
        <f>J19-J20</f>
        <v>0</v>
      </c>
    </row>
    <row r="22" spans="1:10" ht="15" customHeight="1" x14ac:dyDescent="0.25">
      <c r="A22" s="86" t="s">
        <v>20</v>
      </c>
      <c r="B22" s="86"/>
      <c r="C22" s="86"/>
      <c r="D22" s="86"/>
      <c r="E22" s="86"/>
      <c r="F22" s="14">
        <f>F14+F21</f>
        <v>17832.499999999884</v>
      </c>
      <c r="G22" s="14">
        <f>G14+G21</f>
        <v>-7933.3399999999674</v>
      </c>
      <c r="H22" s="14">
        <f>H14+H21</f>
        <v>0</v>
      </c>
      <c r="I22" s="14">
        <f>I14+I21</f>
        <v>0</v>
      </c>
      <c r="J22" s="14">
        <f>J14+J21</f>
        <v>0</v>
      </c>
    </row>
    <row r="23" spans="1:10" ht="18" x14ac:dyDescent="0.25">
      <c r="A23" s="2"/>
      <c r="B23" s="19"/>
      <c r="C23" s="19"/>
      <c r="D23" s="19"/>
      <c r="E23" s="19"/>
      <c r="F23" s="19"/>
      <c r="G23" s="19"/>
      <c r="H23" s="20"/>
      <c r="I23" s="20"/>
      <c r="J23" s="20"/>
    </row>
    <row r="24" spans="1:10" ht="15.75" customHeight="1" x14ac:dyDescent="0.25">
      <c r="A24" s="91" t="s">
        <v>21</v>
      </c>
      <c r="B24" s="91"/>
      <c r="C24" s="91"/>
      <c r="D24" s="91"/>
      <c r="E24" s="91"/>
      <c r="F24" s="91"/>
      <c r="G24" s="91"/>
      <c r="H24" s="91"/>
      <c r="I24" s="91"/>
      <c r="J24" s="91"/>
    </row>
    <row r="25" spans="1:10" ht="15.75" x14ac:dyDescent="0.25">
      <c r="A25" s="1"/>
      <c r="B25" s="21"/>
      <c r="C25" s="21"/>
      <c r="D25" s="21"/>
      <c r="E25" s="21"/>
      <c r="F25" s="21"/>
      <c r="G25" s="21"/>
      <c r="H25" s="21"/>
      <c r="I25" s="21"/>
      <c r="J25" s="21"/>
    </row>
    <row r="26" spans="1:10" ht="25.5" x14ac:dyDescent="0.25">
      <c r="A26" s="9"/>
      <c r="B26" s="10"/>
      <c r="C26" s="10"/>
      <c r="D26" s="11"/>
      <c r="E26" s="12"/>
      <c r="F26" s="13" t="s">
        <v>4</v>
      </c>
      <c r="G26" s="13" t="s">
        <v>5</v>
      </c>
      <c r="H26" s="13" t="s">
        <v>6</v>
      </c>
      <c r="I26" s="13" t="s">
        <v>7</v>
      </c>
      <c r="J26" s="13" t="s">
        <v>8</v>
      </c>
    </row>
    <row r="27" spans="1:10" ht="15" customHeight="1" x14ac:dyDescent="0.25">
      <c r="A27" s="85" t="s">
        <v>22</v>
      </c>
      <c r="B27" s="85"/>
      <c r="C27" s="85"/>
      <c r="D27" s="85"/>
      <c r="E27" s="85"/>
      <c r="F27" s="22">
        <v>0</v>
      </c>
      <c r="G27" s="22">
        <v>0</v>
      </c>
      <c r="H27" s="22">
        <v>0</v>
      </c>
      <c r="I27" s="22">
        <v>0</v>
      </c>
      <c r="J27" s="23">
        <v>0</v>
      </c>
    </row>
    <row r="28" spans="1:10" ht="15" customHeight="1" x14ac:dyDescent="0.25">
      <c r="A28" s="86" t="s">
        <v>23</v>
      </c>
      <c r="B28" s="86"/>
      <c r="C28" s="86"/>
      <c r="D28" s="86"/>
      <c r="E28" s="86"/>
      <c r="F28" s="24">
        <f>F22+F27</f>
        <v>17832.499999999884</v>
      </c>
      <c r="G28" s="24">
        <f>G22+G27</f>
        <v>-7933.3399999999674</v>
      </c>
      <c r="H28" s="24">
        <f>H22+H27</f>
        <v>0</v>
      </c>
      <c r="I28" s="24">
        <f>I22+I27</f>
        <v>0</v>
      </c>
      <c r="J28" s="25">
        <f>J22+J27</f>
        <v>0</v>
      </c>
    </row>
    <row r="29" spans="1:10" ht="45" customHeight="1" x14ac:dyDescent="0.25">
      <c r="A29" s="88" t="s">
        <v>24</v>
      </c>
      <c r="B29" s="88"/>
      <c r="C29" s="88"/>
      <c r="D29" s="88"/>
      <c r="E29" s="88"/>
      <c r="F29" s="24">
        <f>F14+F21+F27-F28</f>
        <v>0</v>
      </c>
      <c r="G29" s="24">
        <f>G14+G21+G27-G28</f>
        <v>0</v>
      </c>
      <c r="H29" s="24">
        <f>H14+H21+H27-H28</f>
        <v>0</v>
      </c>
      <c r="I29" s="24">
        <f>I14+I21+I27-I28</f>
        <v>0</v>
      </c>
      <c r="J29" s="25">
        <f>J14+J21+J27-J28</f>
        <v>0</v>
      </c>
    </row>
    <row r="30" spans="1:10" ht="15.75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5.75" customHeight="1" x14ac:dyDescent="0.25">
      <c r="A31" s="89" t="s">
        <v>25</v>
      </c>
      <c r="B31" s="89"/>
      <c r="C31" s="89"/>
      <c r="D31" s="89"/>
      <c r="E31" s="89"/>
      <c r="F31" s="89"/>
      <c r="G31" s="89"/>
      <c r="H31" s="89"/>
      <c r="I31" s="89"/>
      <c r="J31" s="89"/>
    </row>
    <row r="32" spans="1:10" ht="18" x14ac:dyDescent="0.25">
      <c r="A32" s="28"/>
      <c r="B32" s="29"/>
      <c r="C32" s="29"/>
      <c r="D32" s="29"/>
      <c r="E32" s="29"/>
      <c r="F32" s="29"/>
      <c r="G32" s="29"/>
      <c r="H32" s="30"/>
      <c r="I32" s="30"/>
      <c r="J32" s="30"/>
    </row>
    <row r="33" spans="1:10" ht="25.5" x14ac:dyDescent="0.25">
      <c r="A33" s="31"/>
      <c r="B33" s="32"/>
      <c r="C33" s="32"/>
      <c r="D33" s="33"/>
      <c r="E33" s="34"/>
      <c r="F33" s="35" t="s">
        <v>4</v>
      </c>
      <c r="G33" s="35" t="s">
        <v>5</v>
      </c>
      <c r="H33" s="35" t="s">
        <v>6</v>
      </c>
      <c r="I33" s="35" t="s">
        <v>7</v>
      </c>
      <c r="J33" s="35" t="s">
        <v>8</v>
      </c>
    </row>
    <row r="34" spans="1:10" ht="15" customHeight="1" x14ac:dyDescent="0.25">
      <c r="A34" s="85" t="s">
        <v>22</v>
      </c>
      <c r="B34" s="85"/>
      <c r="C34" s="85"/>
      <c r="D34" s="85"/>
      <c r="E34" s="85"/>
      <c r="F34" s="22">
        <v>0</v>
      </c>
      <c r="G34" s="22">
        <f>F37</f>
        <v>0</v>
      </c>
      <c r="H34" s="22">
        <f>G37</f>
        <v>0</v>
      </c>
      <c r="I34" s="22">
        <f>H37</f>
        <v>0</v>
      </c>
      <c r="J34" s="23">
        <f>I37</f>
        <v>0</v>
      </c>
    </row>
    <row r="35" spans="1:10" ht="28.5" customHeight="1" x14ac:dyDescent="0.25">
      <c r="A35" s="85" t="s">
        <v>26</v>
      </c>
      <c r="B35" s="85"/>
      <c r="C35" s="85"/>
      <c r="D35" s="85"/>
      <c r="E35" s="85"/>
      <c r="F35" s="22">
        <v>0</v>
      </c>
      <c r="G35" s="22">
        <v>0</v>
      </c>
      <c r="H35" s="22">
        <v>0</v>
      </c>
      <c r="I35" s="22">
        <v>0</v>
      </c>
      <c r="J35" s="23">
        <v>0</v>
      </c>
    </row>
    <row r="36" spans="1:10" ht="15" customHeight="1" x14ac:dyDescent="0.25">
      <c r="A36" s="85" t="s">
        <v>27</v>
      </c>
      <c r="B36" s="85"/>
      <c r="C36" s="85"/>
      <c r="D36" s="85"/>
      <c r="E36" s="85"/>
      <c r="F36" s="22">
        <v>0</v>
      </c>
      <c r="G36" s="22">
        <v>0</v>
      </c>
      <c r="H36" s="22">
        <v>0</v>
      </c>
      <c r="I36" s="22">
        <v>0</v>
      </c>
      <c r="J36" s="23">
        <v>0</v>
      </c>
    </row>
    <row r="37" spans="1:10" ht="15" customHeight="1" x14ac:dyDescent="0.25">
      <c r="A37" s="86" t="s">
        <v>23</v>
      </c>
      <c r="B37" s="86"/>
      <c r="C37" s="86"/>
      <c r="D37" s="86"/>
      <c r="E37" s="86"/>
      <c r="F37" s="36">
        <f>F34-F35+F36</f>
        <v>0</v>
      </c>
      <c r="G37" s="36">
        <f>G34-G35+G36</f>
        <v>0</v>
      </c>
      <c r="H37" s="36">
        <f>H34-H35+H36</f>
        <v>0</v>
      </c>
      <c r="I37" s="36">
        <f>I34-I35+I36</f>
        <v>0</v>
      </c>
      <c r="J37" s="14">
        <f>J34-J35+J36</f>
        <v>0</v>
      </c>
    </row>
    <row r="38" spans="1:10" ht="17.25" customHeight="1" x14ac:dyDescent="0.25"/>
    <row r="39" spans="1:10" ht="15" customHeight="1" x14ac:dyDescent="0.25">
      <c r="A39" s="87" t="s">
        <v>28</v>
      </c>
      <c r="B39" s="87"/>
      <c r="C39" s="87"/>
      <c r="D39" s="87"/>
      <c r="E39" s="87"/>
      <c r="F39" s="87"/>
      <c r="G39" s="87"/>
      <c r="H39" s="87"/>
      <c r="I39" s="87"/>
      <c r="J39" s="87"/>
    </row>
    <row r="40" spans="1:10" ht="9" customHeight="1" x14ac:dyDescent="0.25"/>
  </sheetData>
  <mergeCells count="24"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20:E20"/>
    <mergeCell ref="A21:E21"/>
    <mergeCell ref="A22:E22"/>
    <mergeCell ref="A24:J24"/>
    <mergeCell ref="A35:E35"/>
    <mergeCell ref="A36:E36"/>
    <mergeCell ref="A37:E37"/>
    <mergeCell ref="A39:J39"/>
    <mergeCell ref="A27:E27"/>
    <mergeCell ref="A28:E28"/>
    <mergeCell ref="A29:E29"/>
    <mergeCell ref="A31:J31"/>
    <mergeCell ref="A34:E3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7" zoomScaleNormal="100" workbookViewId="0">
      <selection activeCell="A7" sqref="A3:J39"/>
    </sheetView>
  </sheetViews>
  <sheetFormatPr defaultColWidth="8.7109375" defaultRowHeight="15" x14ac:dyDescent="0.25"/>
  <cols>
    <col min="1" max="1" width="7.42578125" customWidth="1"/>
    <col min="2" max="2" width="8.42578125" customWidth="1"/>
    <col min="3" max="8" width="25.28515625" customWidth="1"/>
  </cols>
  <sheetData>
    <row r="1" spans="1:8" ht="42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customHeight="1" x14ac:dyDescent="0.25">
      <c r="A3" s="91" t="s">
        <v>1</v>
      </c>
      <c r="B3" s="91"/>
      <c r="C3" s="91"/>
      <c r="D3" s="91"/>
      <c r="E3" s="91"/>
      <c r="F3" s="91"/>
      <c r="G3" s="91"/>
      <c r="H3" s="91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91" t="s">
        <v>29</v>
      </c>
      <c r="B5" s="91"/>
      <c r="C5" s="91"/>
      <c r="D5" s="91"/>
      <c r="E5" s="91"/>
      <c r="F5" s="91"/>
      <c r="G5" s="91"/>
      <c r="H5" s="91"/>
    </row>
    <row r="6" spans="1:8" ht="18" x14ac:dyDescent="0.25">
      <c r="A6" s="2"/>
      <c r="B6" s="2"/>
      <c r="C6" s="2"/>
      <c r="D6" s="2"/>
      <c r="E6" s="2"/>
      <c r="F6" s="2"/>
      <c r="G6" s="3"/>
      <c r="H6" s="3"/>
    </row>
    <row r="7" spans="1:8" ht="15.75" customHeight="1" x14ac:dyDescent="0.25">
      <c r="A7" s="91" t="s">
        <v>30</v>
      </c>
      <c r="B7" s="91"/>
      <c r="C7" s="91"/>
      <c r="D7" s="91"/>
      <c r="E7" s="91"/>
      <c r="F7" s="91"/>
      <c r="G7" s="91"/>
      <c r="H7" s="91"/>
    </row>
    <row r="8" spans="1:8" ht="18" x14ac:dyDescent="0.25">
      <c r="A8" s="2"/>
      <c r="B8" s="2"/>
      <c r="C8" s="2"/>
      <c r="D8" s="2"/>
      <c r="E8" s="2"/>
      <c r="F8" s="2"/>
      <c r="G8" s="3"/>
      <c r="H8" s="3"/>
    </row>
    <row r="9" spans="1:8" ht="25.5" x14ac:dyDescent="0.25">
      <c r="A9" s="37" t="s">
        <v>31</v>
      </c>
      <c r="B9" s="38" t="s">
        <v>32</v>
      </c>
      <c r="C9" s="38" t="s">
        <v>33</v>
      </c>
      <c r="D9" s="38" t="s">
        <v>34</v>
      </c>
      <c r="E9" s="37" t="s">
        <v>5</v>
      </c>
      <c r="F9" s="37" t="s">
        <v>35</v>
      </c>
      <c r="G9" s="37" t="s">
        <v>36</v>
      </c>
      <c r="H9" s="37" t="s">
        <v>37</v>
      </c>
    </row>
    <row r="10" spans="1:8" x14ac:dyDescent="0.25">
      <c r="A10" s="39"/>
      <c r="B10" s="40"/>
      <c r="C10" s="41" t="s">
        <v>9</v>
      </c>
      <c r="D10" s="42">
        <f>SUM(D11,D17)</f>
        <v>977249.47000000009</v>
      </c>
      <c r="E10" s="42">
        <f>SUM(E11,E17)</f>
        <v>1014094.1799999999</v>
      </c>
      <c r="F10" s="42">
        <f>SUM(F11,F17)</f>
        <v>1005427.69</v>
      </c>
      <c r="G10" s="42">
        <f>SUM(G11,G17)</f>
        <v>1005427.69</v>
      </c>
      <c r="H10" s="42">
        <f>SUM(H11,H17)</f>
        <v>1005427.69</v>
      </c>
    </row>
    <row r="11" spans="1:8" ht="15.75" customHeight="1" x14ac:dyDescent="0.25">
      <c r="A11" s="43">
        <v>6</v>
      </c>
      <c r="B11" s="43"/>
      <c r="C11" s="43" t="s">
        <v>38</v>
      </c>
      <c r="D11" s="44">
        <f>SUM(D12:D16)</f>
        <v>977249.47000000009</v>
      </c>
      <c r="E11" s="44">
        <f>SUM(E12:E16)</f>
        <v>1014094.1799999999</v>
      </c>
      <c r="F11" s="44">
        <f>SUM(F12:F16)</f>
        <v>1005427.69</v>
      </c>
      <c r="G11" s="44">
        <f>SUM(G12:G16)</f>
        <v>1005427.69</v>
      </c>
      <c r="H11" s="44">
        <f>SUM(H12:H16)</f>
        <v>1005427.69</v>
      </c>
    </row>
    <row r="12" spans="1:8" ht="38.25" x14ac:dyDescent="0.25">
      <c r="A12" s="43"/>
      <c r="B12" s="45">
        <v>63</v>
      </c>
      <c r="C12" s="45" t="s">
        <v>39</v>
      </c>
      <c r="D12" s="44">
        <v>871607.43</v>
      </c>
      <c r="E12" s="46">
        <v>907571.44</v>
      </c>
      <c r="F12" s="46">
        <v>900000</v>
      </c>
      <c r="G12" s="44">
        <f t="shared" ref="G12:H16" si="0">F12</f>
        <v>900000</v>
      </c>
      <c r="H12" s="46">
        <f t="shared" si="0"/>
        <v>900000</v>
      </c>
    </row>
    <row r="13" spans="1:8" ht="25.5" x14ac:dyDescent="0.25">
      <c r="A13" s="43"/>
      <c r="B13" s="45">
        <v>64</v>
      </c>
      <c r="C13" s="45" t="s">
        <v>40</v>
      </c>
      <c r="D13" s="44"/>
      <c r="E13" s="46">
        <v>1</v>
      </c>
      <c r="F13" s="46">
        <v>1</v>
      </c>
      <c r="G13" s="44">
        <f t="shared" si="0"/>
        <v>1</v>
      </c>
      <c r="H13" s="46">
        <f t="shared" si="0"/>
        <v>1</v>
      </c>
    </row>
    <row r="14" spans="1:8" x14ac:dyDescent="0.25">
      <c r="A14" s="47"/>
      <c r="B14" s="47">
        <v>65</v>
      </c>
      <c r="C14" s="47" t="s">
        <v>41</v>
      </c>
      <c r="D14" s="44">
        <v>2752.14</v>
      </c>
      <c r="E14" s="46">
        <v>530.69000000000005</v>
      </c>
      <c r="F14" s="46">
        <v>530.89</v>
      </c>
      <c r="G14" s="44">
        <f t="shared" si="0"/>
        <v>530.89</v>
      </c>
      <c r="H14" s="46">
        <f t="shared" si="0"/>
        <v>530.89</v>
      </c>
    </row>
    <row r="15" spans="1:8" ht="25.5" x14ac:dyDescent="0.25">
      <c r="A15" s="47"/>
      <c r="B15" s="47">
        <v>66</v>
      </c>
      <c r="C15" s="48" t="s">
        <v>42</v>
      </c>
      <c r="D15" s="44">
        <v>21897.8</v>
      </c>
      <c r="E15" s="46">
        <v>25731.05</v>
      </c>
      <c r="F15" s="46">
        <v>25425.61</v>
      </c>
      <c r="G15" s="44">
        <f t="shared" si="0"/>
        <v>25425.61</v>
      </c>
      <c r="H15" s="46">
        <f t="shared" si="0"/>
        <v>25425.61</v>
      </c>
    </row>
    <row r="16" spans="1:8" ht="38.25" x14ac:dyDescent="0.25">
      <c r="A16" s="47"/>
      <c r="B16" s="47">
        <v>67</v>
      </c>
      <c r="C16" s="45" t="s">
        <v>43</v>
      </c>
      <c r="D16" s="44">
        <v>80992.100000000006</v>
      </c>
      <c r="E16" s="46">
        <v>80260</v>
      </c>
      <c r="F16" s="46">
        <v>79470.19</v>
      </c>
      <c r="G16" s="44">
        <f t="shared" si="0"/>
        <v>79470.19</v>
      </c>
      <c r="H16" s="46">
        <f t="shared" si="0"/>
        <v>79470.19</v>
      </c>
    </row>
    <row r="17" spans="1:8" ht="25.5" x14ac:dyDescent="0.25">
      <c r="A17" s="49">
        <v>7</v>
      </c>
      <c r="B17" s="50"/>
      <c r="C17" s="51" t="s">
        <v>44</v>
      </c>
      <c r="D17" s="44">
        <f>D18</f>
        <v>0</v>
      </c>
      <c r="E17" s="44">
        <f>E18</f>
        <v>0</v>
      </c>
      <c r="F17" s="44">
        <f>F18</f>
        <v>0</v>
      </c>
      <c r="G17" s="44">
        <f>G18</f>
        <v>0</v>
      </c>
      <c r="H17" s="44">
        <f>H18</f>
        <v>0</v>
      </c>
    </row>
    <row r="18" spans="1:8" ht="38.25" x14ac:dyDescent="0.25">
      <c r="A18" s="45"/>
      <c r="B18" s="45">
        <v>72</v>
      </c>
      <c r="C18" s="52" t="s">
        <v>45</v>
      </c>
      <c r="D18" s="44">
        <v>0</v>
      </c>
      <c r="E18" s="46">
        <v>0</v>
      </c>
      <c r="F18" s="46">
        <v>0</v>
      </c>
      <c r="G18" s="44">
        <f>F18</f>
        <v>0</v>
      </c>
      <c r="H18" s="46">
        <f>G18</f>
        <v>0</v>
      </c>
    </row>
    <row r="21" spans="1:8" ht="15.75" customHeight="1" x14ac:dyDescent="0.25">
      <c r="A21" s="91" t="s">
        <v>46</v>
      </c>
      <c r="B21" s="91"/>
      <c r="C21" s="91"/>
      <c r="D21" s="91"/>
      <c r="E21" s="91"/>
      <c r="F21" s="91"/>
      <c r="G21" s="91"/>
      <c r="H21" s="91"/>
    </row>
    <row r="22" spans="1:8" ht="18" x14ac:dyDescent="0.25">
      <c r="A22" s="2"/>
      <c r="B22" s="2"/>
      <c r="C22" s="2"/>
      <c r="D22" s="2"/>
      <c r="E22" s="2"/>
      <c r="F22" s="2"/>
      <c r="G22" s="3"/>
      <c r="H22" s="3"/>
    </row>
    <row r="23" spans="1:8" ht="25.5" x14ac:dyDescent="0.25">
      <c r="A23" s="37" t="s">
        <v>31</v>
      </c>
      <c r="B23" s="38" t="s">
        <v>32</v>
      </c>
      <c r="C23" s="38" t="s">
        <v>47</v>
      </c>
      <c r="D23" s="38" t="s">
        <v>34</v>
      </c>
      <c r="E23" s="37" t="s">
        <v>5</v>
      </c>
      <c r="F23" s="37" t="s">
        <v>35</v>
      </c>
      <c r="G23" s="37" t="s">
        <v>36</v>
      </c>
      <c r="H23" s="37" t="s">
        <v>37</v>
      </c>
    </row>
    <row r="24" spans="1:8" x14ac:dyDescent="0.25">
      <c r="A24" s="39"/>
      <c r="B24" s="40"/>
      <c r="C24" s="41" t="s">
        <v>12</v>
      </c>
      <c r="D24" s="42">
        <f>SUM(D25,D30)</f>
        <v>959416.95</v>
      </c>
      <c r="E24" s="42">
        <f>SUM(E25,E30)</f>
        <v>1022027.72</v>
      </c>
      <c r="F24" s="42">
        <f>SUM(F25,F30)</f>
        <v>1005427.69</v>
      </c>
      <c r="G24" s="42">
        <f>SUM(G25,G30)</f>
        <v>1005427.69</v>
      </c>
      <c r="H24" s="42">
        <f>SUM(H25,H30)</f>
        <v>1005427.69</v>
      </c>
    </row>
    <row r="25" spans="1:8" ht="15.75" customHeight="1" x14ac:dyDescent="0.25">
      <c r="A25" s="43">
        <v>3</v>
      </c>
      <c r="B25" s="43"/>
      <c r="C25" s="43" t="s">
        <v>48</v>
      </c>
      <c r="D25" s="44">
        <f>SUM(D26:D29)</f>
        <v>950993.29999999993</v>
      </c>
      <c r="E25" s="44">
        <f>SUM(E26:E29)</f>
        <v>1018383.19</v>
      </c>
      <c r="F25" s="44">
        <f>SUM(F26:F29)</f>
        <v>1002083.1599999999</v>
      </c>
      <c r="G25" s="44">
        <f>SUM(G26:G29)</f>
        <v>1002083.1599999999</v>
      </c>
      <c r="H25" s="44">
        <f>SUM(H26:H29)</f>
        <v>1002083.1599999999</v>
      </c>
    </row>
    <row r="26" spans="1:8" ht="15.75" customHeight="1" x14ac:dyDescent="0.25">
      <c r="A26" s="43"/>
      <c r="B26" s="45">
        <v>31</v>
      </c>
      <c r="C26" s="45" t="s">
        <v>49</v>
      </c>
      <c r="D26" s="44">
        <v>809625.59</v>
      </c>
      <c r="E26" s="46">
        <v>894470</v>
      </c>
      <c r="F26" s="46">
        <v>896807.23</v>
      </c>
      <c r="G26" s="46">
        <f t="shared" ref="G26:H29" si="1">F26</f>
        <v>896807.23</v>
      </c>
      <c r="H26" s="46">
        <f t="shared" si="1"/>
        <v>896807.23</v>
      </c>
    </row>
    <row r="27" spans="1:8" x14ac:dyDescent="0.25">
      <c r="A27" s="47"/>
      <c r="B27" s="47">
        <v>32</v>
      </c>
      <c r="C27" s="47" t="s">
        <v>50</v>
      </c>
      <c r="D27" s="44">
        <v>133578.07</v>
      </c>
      <c r="E27" s="46">
        <v>122772.93</v>
      </c>
      <c r="F27" s="46">
        <v>104428.93</v>
      </c>
      <c r="G27" s="46">
        <f t="shared" si="1"/>
        <v>104428.93</v>
      </c>
      <c r="H27" s="46">
        <f t="shared" si="1"/>
        <v>104428.93</v>
      </c>
    </row>
    <row r="28" spans="1:8" x14ac:dyDescent="0.25">
      <c r="A28" s="47"/>
      <c r="B28" s="47">
        <v>34</v>
      </c>
      <c r="C28" s="47" t="s">
        <v>51</v>
      </c>
      <c r="D28" s="44">
        <v>7391.47</v>
      </c>
      <c r="E28" s="46">
        <v>870.26</v>
      </c>
      <c r="F28" s="46">
        <v>847</v>
      </c>
      <c r="G28" s="46">
        <f t="shared" si="1"/>
        <v>847</v>
      </c>
      <c r="H28" s="46">
        <f t="shared" si="1"/>
        <v>847</v>
      </c>
    </row>
    <row r="29" spans="1:8" x14ac:dyDescent="0.25">
      <c r="A29" s="47"/>
      <c r="B29" s="47">
        <v>37</v>
      </c>
      <c r="C29" s="47" t="s">
        <v>52</v>
      </c>
      <c r="D29" s="44">
        <v>398.17</v>
      </c>
      <c r="E29" s="46">
        <v>270</v>
      </c>
      <c r="F29" s="46">
        <v>0</v>
      </c>
      <c r="G29" s="46">
        <f t="shared" si="1"/>
        <v>0</v>
      </c>
      <c r="H29" s="46">
        <f t="shared" si="1"/>
        <v>0</v>
      </c>
    </row>
    <row r="30" spans="1:8" ht="25.5" x14ac:dyDescent="0.25">
      <c r="A30" s="49">
        <v>4</v>
      </c>
      <c r="B30" s="53"/>
      <c r="C30" s="51" t="s">
        <v>53</v>
      </c>
      <c r="D30" s="44">
        <f>SUM(D31:D32)</f>
        <v>8423.65</v>
      </c>
      <c r="E30" s="44">
        <f>SUM(E31:E32)</f>
        <v>3644.53</v>
      </c>
      <c r="F30" s="44">
        <f>SUM(F31:F32)</f>
        <v>3344.53</v>
      </c>
      <c r="G30" s="44">
        <f>SUM(G31:G32)</f>
        <v>3344.53</v>
      </c>
      <c r="H30" s="44">
        <f>SUM(H31:H32)</f>
        <v>3344.53</v>
      </c>
    </row>
    <row r="31" spans="1:8" ht="38.25" x14ac:dyDescent="0.25">
      <c r="A31" s="45"/>
      <c r="B31" s="45">
        <v>41</v>
      </c>
      <c r="C31" s="52" t="s">
        <v>54</v>
      </c>
      <c r="D31" s="44">
        <v>0</v>
      </c>
      <c r="E31" s="46">
        <v>0</v>
      </c>
      <c r="F31" s="46">
        <v>0</v>
      </c>
      <c r="G31" s="46">
        <f>F31</f>
        <v>0</v>
      </c>
      <c r="H31" s="46">
        <f>G31</f>
        <v>0</v>
      </c>
    </row>
    <row r="32" spans="1:8" x14ac:dyDescent="0.25">
      <c r="A32" s="54"/>
      <c r="B32" s="55">
        <v>42</v>
      </c>
      <c r="C32" s="54" t="s">
        <v>55</v>
      </c>
      <c r="D32" s="56">
        <v>8423.65</v>
      </c>
      <c r="E32" s="54">
        <v>3644.53</v>
      </c>
      <c r="F32" s="54">
        <v>3344.53</v>
      </c>
      <c r="G32" s="57">
        <f>F32</f>
        <v>3344.53</v>
      </c>
      <c r="H32" s="57">
        <f>G32</f>
        <v>3344.53</v>
      </c>
    </row>
  </sheetData>
  <mergeCells count="5">
    <mergeCell ref="A1:H1"/>
    <mergeCell ref="A3:H3"/>
    <mergeCell ref="A5:H5"/>
    <mergeCell ref="A7:H7"/>
    <mergeCell ref="A21:H2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3" zoomScaleNormal="100" workbookViewId="0">
      <selection activeCell="A3" sqref="A3:J39"/>
    </sheetView>
  </sheetViews>
  <sheetFormatPr defaultColWidth="8.7109375" defaultRowHeight="15" x14ac:dyDescent="0.25"/>
  <cols>
    <col min="1" max="6" width="25.28515625" customWidth="1"/>
  </cols>
  <sheetData>
    <row r="1" spans="1:6" ht="42" customHeight="1" x14ac:dyDescent="0.25">
      <c r="A1" s="91" t="s">
        <v>0</v>
      </c>
      <c r="B1" s="91"/>
      <c r="C1" s="91"/>
      <c r="D1" s="91"/>
      <c r="E1" s="91"/>
      <c r="F1" s="91"/>
    </row>
    <row r="2" spans="1:6" ht="18" customHeight="1" x14ac:dyDescent="0.25">
      <c r="A2" s="2"/>
      <c r="B2" s="2"/>
      <c r="C2" s="2"/>
      <c r="D2" s="2"/>
      <c r="E2" s="2"/>
      <c r="F2" s="2"/>
    </row>
    <row r="3" spans="1:6" ht="15.75" customHeight="1" x14ac:dyDescent="0.25">
      <c r="A3" s="91" t="s">
        <v>1</v>
      </c>
      <c r="B3" s="91"/>
      <c r="C3" s="91"/>
      <c r="D3" s="91"/>
      <c r="E3" s="91"/>
      <c r="F3" s="91"/>
    </row>
    <row r="4" spans="1:6" ht="18" customHeight="1" x14ac:dyDescent="0.25">
      <c r="A4" s="91" t="s">
        <v>29</v>
      </c>
      <c r="B4" s="91"/>
      <c r="C4" s="91"/>
      <c r="D4" s="91"/>
      <c r="E4" s="91"/>
      <c r="F4" s="91"/>
    </row>
    <row r="5" spans="1:6" ht="15.75" customHeight="1" x14ac:dyDescent="0.25">
      <c r="A5" s="91" t="s">
        <v>56</v>
      </c>
      <c r="B5" s="91"/>
      <c r="C5" s="91"/>
      <c r="D5" s="91"/>
      <c r="E5" s="91"/>
      <c r="F5" s="91"/>
    </row>
    <row r="6" spans="1:6" ht="9" customHeight="1" x14ac:dyDescent="0.25">
      <c r="A6" s="2"/>
      <c r="B6" s="2"/>
      <c r="C6" s="2"/>
      <c r="D6" s="2"/>
      <c r="E6" s="3"/>
      <c r="F6" s="3"/>
    </row>
    <row r="7" spans="1:6" ht="23.85" customHeight="1" x14ac:dyDescent="0.25">
      <c r="A7" s="37" t="s">
        <v>57</v>
      </c>
      <c r="B7" s="38" t="s">
        <v>34</v>
      </c>
      <c r="C7" s="37" t="s">
        <v>5</v>
      </c>
      <c r="D7" s="37" t="s">
        <v>35</v>
      </c>
      <c r="E7" s="37" t="s">
        <v>36</v>
      </c>
      <c r="F7" s="37" t="s">
        <v>37</v>
      </c>
    </row>
    <row r="8" spans="1:6" x14ac:dyDescent="0.25">
      <c r="A8" s="58" t="s">
        <v>9</v>
      </c>
      <c r="B8" s="42">
        <f>SUM(B9:B17)</f>
        <v>965098</v>
      </c>
      <c r="C8" s="42">
        <f>SUM(C9:C17)</f>
        <v>1014093.88</v>
      </c>
      <c r="D8" s="42">
        <f>SUM(D9:D17)</f>
        <v>1005427.69</v>
      </c>
      <c r="E8" s="42">
        <f>SUM(E9:E17)</f>
        <v>1005427.69</v>
      </c>
      <c r="F8" s="42">
        <f>SUM(F9:F17)</f>
        <v>1005427.69</v>
      </c>
    </row>
    <row r="9" spans="1:6" x14ac:dyDescent="0.25">
      <c r="A9" s="51" t="s">
        <v>58</v>
      </c>
      <c r="B9" s="59">
        <v>80992</v>
      </c>
      <c r="C9" s="60">
        <v>80260</v>
      </c>
      <c r="D9" s="60">
        <v>79470.19</v>
      </c>
      <c r="E9" s="60">
        <f t="shared" ref="E9:F17" si="0">D9</f>
        <v>79470.19</v>
      </c>
      <c r="F9" s="60">
        <f t="shared" si="0"/>
        <v>79470.19</v>
      </c>
    </row>
    <row r="10" spans="1:6" x14ac:dyDescent="0.25">
      <c r="A10" s="49" t="s">
        <v>59</v>
      </c>
      <c r="B10" s="46">
        <v>363</v>
      </c>
      <c r="C10" s="46">
        <v>51</v>
      </c>
      <c r="D10" s="46">
        <v>51</v>
      </c>
      <c r="E10" s="60">
        <f t="shared" si="0"/>
        <v>51</v>
      </c>
      <c r="F10" s="60">
        <f t="shared" si="0"/>
        <v>51</v>
      </c>
    </row>
    <row r="11" spans="1:6" ht="25.5" x14ac:dyDescent="0.25">
      <c r="A11" s="43" t="s">
        <v>60</v>
      </c>
      <c r="B11" s="44">
        <v>2752</v>
      </c>
      <c r="C11" s="46">
        <v>530.39</v>
      </c>
      <c r="D11" s="46">
        <v>530.89</v>
      </c>
      <c r="E11" s="60">
        <f t="shared" si="0"/>
        <v>530.89</v>
      </c>
      <c r="F11" s="60">
        <f t="shared" si="0"/>
        <v>530.89</v>
      </c>
    </row>
    <row r="12" spans="1:6" ht="25.5" x14ac:dyDescent="0.25">
      <c r="A12" s="61" t="s">
        <v>61</v>
      </c>
      <c r="B12" s="44">
        <v>0</v>
      </c>
      <c r="C12" s="46">
        <v>0</v>
      </c>
      <c r="D12" s="46"/>
      <c r="E12" s="60">
        <f t="shared" si="0"/>
        <v>0</v>
      </c>
      <c r="F12" s="60">
        <f t="shared" si="0"/>
        <v>0</v>
      </c>
    </row>
    <row r="13" spans="1:6" x14ac:dyDescent="0.25">
      <c r="A13" s="58" t="s">
        <v>62</v>
      </c>
      <c r="B13" s="44">
        <v>833562</v>
      </c>
      <c r="C13" s="46">
        <v>907571.44</v>
      </c>
      <c r="D13" s="46">
        <v>900000</v>
      </c>
      <c r="E13" s="60">
        <f t="shared" si="0"/>
        <v>900000</v>
      </c>
      <c r="F13" s="60">
        <f t="shared" si="0"/>
        <v>900000</v>
      </c>
    </row>
    <row r="14" spans="1:6" x14ac:dyDescent="0.25">
      <c r="A14" s="62" t="s">
        <v>63</v>
      </c>
      <c r="B14" s="44"/>
      <c r="C14" s="46"/>
      <c r="D14" s="46">
        <v>0</v>
      </c>
      <c r="E14" s="60">
        <f t="shared" si="0"/>
        <v>0</v>
      </c>
      <c r="F14" s="60">
        <f t="shared" si="0"/>
        <v>0</v>
      </c>
    </row>
    <row r="15" spans="1:6" x14ac:dyDescent="0.25">
      <c r="A15" s="63" t="s">
        <v>64</v>
      </c>
      <c r="B15" s="44">
        <v>25623</v>
      </c>
      <c r="C15" s="46">
        <v>0</v>
      </c>
      <c r="D15" s="46">
        <v>0</v>
      </c>
      <c r="E15" s="60">
        <f t="shared" si="0"/>
        <v>0</v>
      </c>
      <c r="F15" s="60">
        <f t="shared" si="0"/>
        <v>0</v>
      </c>
    </row>
    <row r="16" spans="1:6" x14ac:dyDescent="0.25">
      <c r="A16" s="64" t="s">
        <v>65</v>
      </c>
      <c r="B16" s="65">
        <v>21805</v>
      </c>
      <c r="C16" s="65">
        <v>25681.05</v>
      </c>
      <c r="D16" s="65">
        <v>25375.61</v>
      </c>
      <c r="E16" s="60">
        <f t="shared" si="0"/>
        <v>25375.61</v>
      </c>
      <c r="F16" s="60">
        <f t="shared" si="0"/>
        <v>25375.61</v>
      </c>
    </row>
    <row r="17" spans="1:6" x14ac:dyDescent="0.25">
      <c r="A17" s="66" t="s">
        <v>66</v>
      </c>
      <c r="B17" s="65">
        <v>1</v>
      </c>
      <c r="C17" s="65"/>
      <c r="D17" s="65"/>
      <c r="E17" s="60">
        <f t="shared" si="0"/>
        <v>0</v>
      </c>
      <c r="F17" s="60">
        <f t="shared" si="0"/>
        <v>0</v>
      </c>
    </row>
    <row r="18" spans="1:6" ht="15.75" customHeight="1" x14ac:dyDescent="0.25">
      <c r="A18" s="91" t="s">
        <v>67</v>
      </c>
      <c r="B18" s="91"/>
      <c r="C18" s="91"/>
      <c r="D18" s="91"/>
      <c r="E18" s="91"/>
      <c r="F18" s="91"/>
    </row>
    <row r="19" spans="1:6" ht="11.85" customHeight="1" x14ac:dyDescent="0.25">
      <c r="A19" s="2"/>
      <c r="B19" s="2"/>
      <c r="C19" s="2"/>
      <c r="D19" s="2"/>
      <c r="E19" s="3"/>
      <c r="F19" s="3"/>
    </row>
    <row r="20" spans="1:6" ht="23.1" customHeight="1" x14ac:dyDescent="0.25">
      <c r="A20" s="37" t="s">
        <v>57</v>
      </c>
      <c r="B20" s="38" t="s">
        <v>34</v>
      </c>
      <c r="C20" s="37" t="s">
        <v>5</v>
      </c>
      <c r="D20" s="37" t="s">
        <v>35</v>
      </c>
      <c r="E20" s="37" t="s">
        <v>36</v>
      </c>
      <c r="F20" s="37" t="s">
        <v>37</v>
      </c>
    </row>
    <row r="21" spans="1:6" x14ac:dyDescent="0.25">
      <c r="A21" s="58" t="s">
        <v>12</v>
      </c>
      <c r="B21" s="42">
        <f>SUM(B22:B32)</f>
        <v>959417</v>
      </c>
      <c r="C21" s="42">
        <f>SUM(C22:C32)</f>
        <v>1022027.72</v>
      </c>
      <c r="D21" s="42">
        <f>SUM(D22:D32)</f>
        <v>1005427.69</v>
      </c>
      <c r="E21" s="42">
        <f>SUM(E22:E32)</f>
        <v>1005427.69</v>
      </c>
      <c r="F21" s="42">
        <f>SUM(F22:F32)</f>
        <v>1005427.69</v>
      </c>
    </row>
    <row r="22" spans="1:6" ht="15.75" customHeight="1" x14ac:dyDescent="0.25">
      <c r="A22" s="51" t="s">
        <v>58</v>
      </c>
      <c r="B22" s="44">
        <v>83245</v>
      </c>
      <c r="C22" s="46">
        <v>80260</v>
      </c>
      <c r="D22" s="46">
        <v>79470.19</v>
      </c>
      <c r="E22" s="46">
        <f t="shared" ref="E22:F31" si="1">D22</f>
        <v>79470.19</v>
      </c>
      <c r="F22" s="46">
        <f t="shared" si="1"/>
        <v>79470.19</v>
      </c>
    </row>
    <row r="23" spans="1:6" x14ac:dyDescent="0.25">
      <c r="A23" s="51" t="s">
        <v>59</v>
      </c>
      <c r="B23" s="44">
        <v>363</v>
      </c>
      <c r="C23" s="46">
        <v>51</v>
      </c>
      <c r="D23" s="46">
        <v>51</v>
      </c>
      <c r="E23" s="46">
        <f t="shared" si="1"/>
        <v>51</v>
      </c>
      <c r="F23" s="46">
        <f t="shared" si="1"/>
        <v>51</v>
      </c>
    </row>
    <row r="24" spans="1:6" x14ac:dyDescent="0.25">
      <c r="A24" s="62" t="s">
        <v>68</v>
      </c>
      <c r="B24" s="44">
        <v>0</v>
      </c>
      <c r="C24" s="46">
        <v>0</v>
      </c>
      <c r="D24" s="46">
        <v>0</v>
      </c>
      <c r="E24" s="46">
        <f t="shared" si="1"/>
        <v>0</v>
      </c>
      <c r="F24" s="46">
        <f t="shared" si="1"/>
        <v>0</v>
      </c>
    </row>
    <row r="25" spans="1:6" x14ac:dyDescent="0.25">
      <c r="A25" s="49" t="s">
        <v>60</v>
      </c>
      <c r="B25" s="44">
        <v>2752</v>
      </c>
      <c r="C25" s="46">
        <v>530.89</v>
      </c>
      <c r="D25" s="46">
        <v>530.89</v>
      </c>
      <c r="E25" s="46">
        <f t="shared" si="1"/>
        <v>530.89</v>
      </c>
      <c r="F25" s="46">
        <f t="shared" si="1"/>
        <v>530.89</v>
      </c>
    </row>
    <row r="26" spans="1:6" x14ac:dyDescent="0.25">
      <c r="A26" s="66" t="s">
        <v>62</v>
      </c>
      <c r="B26" s="56">
        <v>840779</v>
      </c>
      <c r="C26" s="56">
        <v>900000</v>
      </c>
      <c r="D26" s="65">
        <v>900000</v>
      </c>
      <c r="E26" s="46">
        <f t="shared" si="1"/>
        <v>900000</v>
      </c>
      <c r="F26" s="46">
        <f t="shared" si="1"/>
        <v>900000</v>
      </c>
    </row>
    <row r="27" spans="1:6" x14ac:dyDescent="0.25">
      <c r="A27" s="66" t="s">
        <v>64</v>
      </c>
      <c r="B27" s="56">
        <v>10167</v>
      </c>
      <c r="C27" s="56">
        <v>0</v>
      </c>
      <c r="D27" s="65">
        <v>0</v>
      </c>
      <c r="E27" s="46">
        <f t="shared" si="1"/>
        <v>0</v>
      </c>
      <c r="F27" s="46">
        <f t="shared" si="1"/>
        <v>0</v>
      </c>
    </row>
    <row r="28" spans="1:6" x14ac:dyDescent="0.25">
      <c r="A28" s="66" t="s">
        <v>69</v>
      </c>
      <c r="B28" s="56">
        <v>0</v>
      </c>
      <c r="C28" s="56">
        <v>354.36</v>
      </c>
      <c r="D28" s="65">
        <v>0</v>
      </c>
      <c r="E28" s="46">
        <f t="shared" si="1"/>
        <v>0</v>
      </c>
      <c r="F28" s="46">
        <f t="shared" si="1"/>
        <v>0</v>
      </c>
    </row>
    <row r="29" spans="1:6" x14ac:dyDescent="0.25">
      <c r="A29" s="66" t="s">
        <v>70</v>
      </c>
      <c r="B29" s="56">
        <v>0</v>
      </c>
      <c r="C29" s="56">
        <v>15455.86</v>
      </c>
      <c r="D29" s="65">
        <v>0</v>
      </c>
      <c r="E29" s="46">
        <f t="shared" si="1"/>
        <v>0</v>
      </c>
      <c r="F29" s="46">
        <f t="shared" si="1"/>
        <v>0</v>
      </c>
    </row>
    <row r="30" spans="1:6" x14ac:dyDescent="0.25">
      <c r="A30" s="67" t="s">
        <v>65</v>
      </c>
      <c r="B30" s="56">
        <v>22110</v>
      </c>
      <c r="C30" s="56">
        <v>24800</v>
      </c>
      <c r="D30" s="65">
        <v>25375.61</v>
      </c>
      <c r="E30" s="46">
        <f t="shared" si="1"/>
        <v>25375.61</v>
      </c>
      <c r="F30" s="46">
        <f t="shared" si="1"/>
        <v>25375.61</v>
      </c>
    </row>
    <row r="31" spans="1:6" x14ac:dyDescent="0.25">
      <c r="A31" s="67" t="s">
        <v>71</v>
      </c>
      <c r="B31" s="56">
        <v>0</v>
      </c>
      <c r="C31" s="56">
        <v>575.61</v>
      </c>
      <c r="D31" s="65">
        <v>0</v>
      </c>
      <c r="E31" s="46">
        <f t="shared" si="1"/>
        <v>0</v>
      </c>
      <c r="F31" s="46">
        <f t="shared" si="1"/>
        <v>0</v>
      </c>
    </row>
    <row r="32" spans="1:6" x14ac:dyDescent="0.25">
      <c r="A32" s="67" t="s">
        <v>72</v>
      </c>
      <c r="B32" s="56">
        <v>1</v>
      </c>
      <c r="C32" s="56"/>
      <c r="D32" s="65"/>
      <c r="E32" s="65"/>
      <c r="F32" s="65"/>
    </row>
    <row r="33" spans="1:3" ht="9.75" customHeight="1" x14ac:dyDescent="0.25">
      <c r="B33" s="68"/>
    </row>
    <row r="34" spans="1:3" x14ac:dyDescent="0.25">
      <c r="A34" t="s">
        <v>73</v>
      </c>
      <c r="B34" s="68">
        <v>12151</v>
      </c>
    </row>
    <row r="35" spans="1:3" x14ac:dyDescent="0.25">
      <c r="A35" t="s">
        <v>74</v>
      </c>
      <c r="B35" s="68">
        <f>B34*7.5345</f>
        <v>91551.709500000012</v>
      </c>
      <c r="C35" s="69"/>
    </row>
    <row r="36" spans="1:3" x14ac:dyDescent="0.25">
      <c r="C36" s="69"/>
    </row>
    <row r="37" spans="1:3" x14ac:dyDescent="0.25">
      <c r="C37" s="69"/>
    </row>
    <row r="38" spans="1:3" x14ac:dyDescent="0.25">
      <c r="C38" s="69"/>
    </row>
    <row r="39" spans="1:3" x14ac:dyDescent="0.25">
      <c r="C39" s="69"/>
    </row>
    <row r="60" spans="13:13" x14ac:dyDescent="0.25">
      <c r="M60" s="70"/>
    </row>
  </sheetData>
  <mergeCells count="5">
    <mergeCell ref="A1:F1"/>
    <mergeCell ref="A3:F3"/>
    <mergeCell ref="A4:F4"/>
    <mergeCell ref="A5:F5"/>
    <mergeCell ref="A18:F18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Normal="100" workbookViewId="0">
      <selection activeCellId="1" sqref="A3:J39 A1"/>
    </sheetView>
  </sheetViews>
  <sheetFormatPr defaultColWidth="8.7109375"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1" t="s">
        <v>0</v>
      </c>
      <c r="B1" s="91"/>
      <c r="C1" s="91"/>
      <c r="D1" s="91"/>
      <c r="E1" s="91"/>
      <c r="F1" s="91"/>
    </row>
    <row r="2" spans="1:6" ht="18" customHeight="1" x14ac:dyDescent="0.25">
      <c r="A2" s="2"/>
      <c r="B2" s="2"/>
      <c r="C2" s="2"/>
      <c r="D2" s="2"/>
      <c r="E2" s="2"/>
      <c r="F2" s="2"/>
    </row>
    <row r="3" spans="1:6" ht="15.75" customHeight="1" x14ac:dyDescent="0.25">
      <c r="A3" s="91" t="s">
        <v>1</v>
      </c>
      <c r="B3" s="91"/>
      <c r="C3" s="91"/>
      <c r="D3" s="91"/>
      <c r="E3" s="91"/>
      <c r="F3" s="91"/>
    </row>
    <row r="4" spans="1:6" ht="18" x14ac:dyDescent="0.25">
      <c r="A4" s="2"/>
      <c r="B4" s="2"/>
      <c r="C4" s="2"/>
      <c r="D4" s="2"/>
      <c r="E4" s="3"/>
      <c r="F4" s="3"/>
    </row>
    <row r="5" spans="1:6" ht="18" customHeight="1" x14ac:dyDescent="0.25">
      <c r="A5" s="91" t="s">
        <v>29</v>
      </c>
      <c r="B5" s="91"/>
      <c r="C5" s="91"/>
      <c r="D5" s="91"/>
      <c r="E5" s="91"/>
      <c r="F5" s="91"/>
    </row>
    <row r="6" spans="1:6" ht="18" x14ac:dyDescent="0.25">
      <c r="A6" s="2"/>
      <c r="B6" s="2"/>
      <c r="C6" s="2"/>
      <c r="D6" s="2"/>
      <c r="E6" s="3"/>
      <c r="F6" s="3"/>
    </row>
    <row r="7" spans="1:6" ht="15.75" customHeight="1" x14ac:dyDescent="0.25">
      <c r="A7" s="91" t="s">
        <v>75</v>
      </c>
      <c r="B7" s="91"/>
      <c r="C7" s="91"/>
      <c r="D7" s="91"/>
      <c r="E7" s="91"/>
      <c r="F7" s="91"/>
    </row>
    <row r="8" spans="1:6" ht="18" x14ac:dyDescent="0.25">
      <c r="A8" s="2"/>
      <c r="B8" s="2"/>
      <c r="C8" s="2"/>
      <c r="D8" s="2"/>
      <c r="E8" s="3"/>
      <c r="F8" s="3"/>
    </row>
    <row r="9" spans="1:6" ht="25.5" x14ac:dyDescent="0.25">
      <c r="A9" s="37" t="s">
        <v>57</v>
      </c>
      <c r="B9" s="38" t="s">
        <v>34</v>
      </c>
      <c r="C9" s="37" t="s">
        <v>5</v>
      </c>
      <c r="D9" s="37" t="s">
        <v>35</v>
      </c>
      <c r="E9" s="37" t="s">
        <v>36</v>
      </c>
      <c r="F9" s="37" t="s">
        <v>37</v>
      </c>
    </row>
    <row r="10" spans="1:6" ht="15.75" customHeight="1" x14ac:dyDescent="0.25">
      <c r="A10" s="43" t="s">
        <v>76</v>
      </c>
      <c r="B10" s="42">
        <v>959417</v>
      </c>
      <c r="C10" s="42">
        <v>1022028</v>
      </c>
      <c r="D10" s="42">
        <v>1005428</v>
      </c>
      <c r="E10" s="42">
        <v>1005429</v>
      </c>
      <c r="F10" s="42">
        <v>1005430</v>
      </c>
    </row>
    <row r="11" spans="1:6" ht="15.75" customHeight="1" x14ac:dyDescent="0.25">
      <c r="A11" s="43" t="s">
        <v>77</v>
      </c>
      <c r="B11" s="44"/>
      <c r="C11" s="46"/>
      <c r="D11" s="46"/>
      <c r="E11" s="46"/>
      <c r="F11" s="46"/>
    </row>
    <row r="12" spans="1:6" ht="25.5" x14ac:dyDescent="0.25">
      <c r="A12" s="61" t="s">
        <v>78</v>
      </c>
      <c r="B12" s="44"/>
      <c r="C12" s="46"/>
      <c r="D12" s="46"/>
      <c r="E12" s="46"/>
      <c r="F12" s="46"/>
    </row>
    <row r="13" spans="1:6" x14ac:dyDescent="0.25">
      <c r="A13" s="47" t="s">
        <v>79</v>
      </c>
      <c r="B13" s="44"/>
      <c r="C13" s="46"/>
      <c r="D13" s="46"/>
      <c r="E13" s="46"/>
      <c r="F13" s="46"/>
    </row>
    <row r="14" spans="1:6" x14ac:dyDescent="0.25">
      <c r="A14" s="43" t="s">
        <v>80</v>
      </c>
      <c r="B14" s="44"/>
      <c r="C14" s="46"/>
      <c r="D14" s="46"/>
      <c r="E14" s="46"/>
      <c r="F14" s="71"/>
    </row>
    <row r="15" spans="1:6" ht="25.5" x14ac:dyDescent="0.25">
      <c r="A15" s="72" t="s">
        <v>81</v>
      </c>
      <c r="B15" s="44"/>
      <c r="C15" s="46"/>
      <c r="D15" s="46"/>
      <c r="E15" s="46"/>
      <c r="F15" s="71"/>
    </row>
  </sheetData>
  <mergeCells count="4">
    <mergeCell ref="A1:F1"/>
    <mergeCell ref="A3:F3"/>
    <mergeCell ref="A5:F5"/>
    <mergeCell ref="A7:F7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activeCell="E24" sqref="A3:J39"/>
    </sheetView>
  </sheetViews>
  <sheetFormatPr defaultColWidth="8.7109375" defaultRowHeight="15" x14ac:dyDescent="0.25"/>
  <cols>
    <col min="1" max="1" width="7.42578125" customWidth="1"/>
    <col min="2" max="2" width="8.42578125" customWidth="1"/>
    <col min="3" max="8" width="25.28515625" customWidth="1"/>
  </cols>
  <sheetData>
    <row r="1" spans="1:8" ht="42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customHeight="1" x14ac:dyDescent="0.25">
      <c r="A3" s="91" t="s">
        <v>1</v>
      </c>
      <c r="B3" s="91"/>
      <c r="C3" s="91"/>
      <c r="D3" s="91"/>
      <c r="E3" s="91"/>
      <c r="F3" s="91"/>
      <c r="G3" s="91"/>
      <c r="H3" s="91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91" t="s">
        <v>82</v>
      </c>
      <c r="B5" s="91"/>
      <c r="C5" s="91"/>
      <c r="D5" s="91"/>
      <c r="E5" s="91"/>
      <c r="F5" s="91"/>
      <c r="G5" s="91"/>
      <c r="H5" s="91"/>
    </row>
    <row r="6" spans="1:8" ht="18" x14ac:dyDescent="0.25">
      <c r="A6" s="2"/>
      <c r="B6" s="2"/>
      <c r="C6" s="2"/>
      <c r="D6" s="2"/>
      <c r="E6" s="2"/>
      <c r="F6" s="2"/>
      <c r="G6" s="3"/>
      <c r="H6" s="3"/>
    </row>
    <row r="7" spans="1:8" ht="25.5" x14ac:dyDescent="0.25">
      <c r="A7" s="37" t="s">
        <v>31</v>
      </c>
      <c r="B7" s="38" t="s">
        <v>32</v>
      </c>
      <c r="C7" s="38" t="s">
        <v>83</v>
      </c>
      <c r="D7" s="38" t="s">
        <v>34</v>
      </c>
      <c r="E7" s="37" t="s">
        <v>5</v>
      </c>
      <c r="F7" s="37" t="s">
        <v>35</v>
      </c>
      <c r="G7" s="37" t="s">
        <v>36</v>
      </c>
      <c r="H7" s="37" t="s">
        <v>37</v>
      </c>
    </row>
    <row r="8" spans="1:8" x14ac:dyDescent="0.25">
      <c r="A8" s="39"/>
      <c r="B8" s="40"/>
      <c r="C8" s="41" t="s">
        <v>84</v>
      </c>
      <c r="D8" s="73">
        <v>0</v>
      </c>
      <c r="E8" s="74">
        <v>0</v>
      </c>
      <c r="F8" s="74">
        <v>0</v>
      </c>
      <c r="G8" s="74">
        <v>0</v>
      </c>
      <c r="H8" s="74">
        <v>0</v>
      </c>
    </row>
    <row r="9" spans="1:8" ht="25.5" x14ac:dyDescent="0.25">
      <c r="A9" s="43">
        <v>8</v>
      </c>
      <c r="B9" s="43"/>
      <c r="C9" s="43" t="s">
        <v>85</v>
      </c>
      <c r="D9" s="44"/>
      <c r="E9" s="46"/>
      <c r="F9" s="46"/>
      <c r="G9" s="46"/>
      <c r="H9" s="46"/>
    </row>
    <row r="10" spans="1:8" x14ac:dyDescent="0.25">
      <c r="A10" s="43"/>
      <c r="B10" s="45">
        <v>84</v>
      </c>
      <c r="C10" s="45" t="s">
        <v>86</v>
      </c>
      <c r="D10" s="44"/>
      <c r="E10" s="46"/>
      <c r="F10" s="46"/>
      <c r="G10" s="46"/>
      <c r="H10" s="46"/>
    </row>
    <row r="11" spans="1:8" x14ac:dyDescent="0.25">
      <c r="A11" s="43"/>
      <c r="B11" s="45"/>
      <c r="C11" s="75"/>
      <c r="D11" s="44"/>
      <c r="E11" s="46"/>
      <c r="F11" s="46"/>
      <c r="G11" s="46"/>
      <c r="H11" s="46"/>
    </row>
    <row r="12" spans="1:8" x14ac:dyDescent="0.25">
      <c r="A12" s="43"/>
      <c r="B12" s="45"/>
      <c r="C12" s="41" t="s">
        <v>87</v>
      </c>
      <c r="D12" s="44"/>
      <c r="E12" s="46"/>
      <c r="F12" s="46"/>
      <c r="G12" s="46"/>
      <c r="H12" s="46"/>
    </row>
    <row r="13" spans="1:8" ht="25.5" x14ac:dyDescent="0.25">
      <c r="A13" s="49">
        <v>5</v>
      </c>
      <c r="B13" s="50"/>
      <c r="C13" s="51" t="s">
        <v>88</v>
      </c>
      <c r="D13" s="44">
        <v>0</v>
      </c>
      <c r="E13" s="46">
        <v>0</v>
      </c>
      <c r="F13" s="46">
        <v>0</v>
      </c>
      <c r="G13" s="46">
        <v>0</v>
      </c>
      <c r="H13" s="46">
        <v>0</v>
      </c>
    </row>
    <row r="14" spans="1:8" ht="25.5" x14ac:dyDescent="0.25">
      <c r="A14" s="45"/>
      <c r="B14" s="45">
        <v>54</v>
      </c>
      <c r="C14" s="52" t="s">
        <v>89</v>
      </c>
      <c r="D14" s="44"/>
      <c r="E14" s="46"/>
      <c r="F14" s="46"/>
      <c r="G14" s="46"/>
      <c r="H14" s="71"/>
    </row>
  </sheetData>
  <mergeCells count="3">
    <mergeCell ref="A1:H1"/>
    <mergeCell ref="A3:H3"/>
    <mergeCell ref="A5:H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Normal="100" workbookViewId="0">
      <selection activeCell="G8" sqref="A3:J39"/>
    </sheetView>
  </sheetViews>
  <sheetFormatPr defaultColWidth="8.7109375" defaultRowHeight="15" x14ac:dyDescent="0.25"/>
  <cols>
    <col min="1" max="6" width="25.28515625" customWidth="1"/>
  </cols>
  <sheetData>
    <row r="1" spans="1:6" ht="42" customHeight="1" x14ac:dyDescent="0.25">
      <c r="A1" s="91" t="s">
        <v>0</v>
      </c>
      <c r="B1" s="91"/>
      <c r="C1" s="91"/>
      <c r="D1" s="91"/>
      <c r="E1" s="91"/>
      <c r="F1" s="91"/>
    </row>
    <row r="2" spans="1:6" ht="18" customHeight="1" x14ac:dyDescent="0.25">
      <c r="A2" s="2"/>
      <c r="B2" s="2"/>
      <c r="C2" s="2"/>
      <c r="D2" s="2"/>
      <c r="E2" s="2"/>
      <c r="F2" s="2"/>
    </row>
    <row r="3" spans="1:6" ht="15.75" customHeight="1" x14ac:dyDescent="0.25">
      <c r="A3" s="91" t="s">
        <v>1</v>
      </c>
      <c r="B3" s="91"/>
      <c r="C3" s="91"/>
      <c r="D3" s="91"/>
      <c r="E3" s="91"/>
      <c r="F3" s="91"/>
    </row>
    <row r="4" spans="1:6" ht="18" x14ac:dyDescent="0.25">
      <c r="A4" s="2"/>
      <c r="B4" s="2"/>
      <c r="C4" s="2"/>
      <c r="D4" s="2"/>
      <c r="E4" s="3"/>
      <c r="F4" s="3"/>
    </row>
    <row r="5" spans="1:6" ht="18" customHeight="1" x14ac:dyDescent="0.25">
      <c r="A5" s="91" t="s">
        <v>90</v>
      </c>
      <c r="B5" s="91"/>
      <c r="C5" s="91"/>
      <c r="D5" s="91"/>
      <c r="E5" s="91"/>
      <c r="F5" s="91"/>
    </row>
    <row r="6" spans="1:6" ht="18" x14ac:dyDescent="0.25">
      <c r="A6" s="2"/>
      <c r="B6" s="2"/>
      <c r="C6" s="2"/>
      <c r="D6" s="2"/>
      <c r="E6" s="3"/>
      <c r="F6" s="3"/>
    </row>
    <row r="7" spans="1:6" ht="25.5" x14ac:dyDescent="0.25">
      <c r="A7" s="38" t="s">
        <v>57</v>
      </c>
      <c r="B7" s="38" t="s">
        <v>34</v>
      </c>
      <c r="C7" s="37" t="s">
        <v>5</v>
      </c>
      <c r="D7" s="37" t="s">
        <v>35</v>
      </c>
      <c r="E7" s="37" t="s">
        <v>36</v>
      </c>
      <c r="F7" s="37" t="s">
        <v>37</v>
      </c>
    </row>
    <row r="8" spans="1:6" x14ac:dyDescent="0.25">
      <c r="A8" s="43" t="s">
        <v>84</v>
      </c>
      <c r="B8" s="44">
        <v>0</v>
      </c>
      <c r="C8" s="46">
        <v>0</v>
      </c>
      <c r="D8" s="46">
        <v>0</v>
      </c>
      <c r="E8" s="46">
        <v>0</v>
      </c>
      <c r="F8" s="46">
        <v>0</v>
      </c>
    </row>
    <row r="9" spans="1:6" ht="25.5" x14ac:dyDescent="0.25">
      <c r="A9" s="43" t="s">
        <v>91</v>
      </c>
      <c r="B9" s="44"/>
      <c r="C9" s="46"/>
      <c r="D9" s="46"/>
      <c r="E9" s="46"/>
      <c r="F9" s="46"/>
    </row>
    <row r="10" spans="1:6" ht="25.5" x14ac:dyDescent="0.25">
      <c r="A10" s="61" t="s">
        <v>92</v>
      </c>
      <c r="B10" s="44"/>
      <c r="C10" s="46"/>
      <c r="D10" s="46"/>
      <c r="E10" s="46"/>
      <c r="F10" s="46"/>
    </row>
    <row r="11" spans="1:6" x14ac:dyDescent="0.25">
      <c r="A11" s="61"/>
      <c r="B11" s="44"/>
      <c r="C11" s="46"/>
      <c r="D11" s="46"/>
      <c r="E11" s="46"/>
      <c r="F11" s="46"/>
    </row>
    <row r="12" spans="1:6" x14ac:dyDescent="0.25">
      <c r="A12" s="43" t="s">
        <v>87</v>
      </c>
      <c r="B12" s="44"/>
      <c r="C12" s="46"/>
      <c r="D12" s="46"/>
      <c r="E12" s="46"/>
      <c r="F12" s="46"/>
    </row>
    <row r="13" spans="1:6" x14ac:dyDescent="0.25">
      <c r="A13" s="51" t="s">
        <v>58</v>
      </c>
      <c r="B13" s="44"/>
      <c r="C13" s="46"/>
      <c r="D13" s="46"/>
      <c r="E13" s="46"/>
      <c r="F13" s="46"/>
    </row>
    <row r="14" spans="1:6" x14ac:dyDescent="0.25">
      <c r="A14" s="62" t="s">
        <v>93</v>
      </c>
      <c r="B14" s="44"/>
      <c r="C14" s="46"/>
      <c r="D14" s="46"/>
      <c r="E14" s="46"/>
      <c r="F14" s="71"/>
    </row>
    <row r="15" spans="1:6" x14ac:dyDescent="0.25">
      <c r="A15" s="51" t="s">
        <v>59</v>
      </c>
      <c r="B15" s="44"/>
      <c r="C15" s="46"/>
      <c r="D15" s="46"/>
      <c r="E15" s="46"/>
      <c r="F15" s="71"/>
    </row>
    <row r="16" spans="1:6" x14ac:dyDescent="0.25">
      <c r="A16" s="62" t="s">
        <v>68</v>
      </c>
      <c r="B16" s="44"/>
      <c r="C16" s="46"/>
      <c r="D16" s="46"/>
      <c r="E16" s="46"/>
      <c r="F16" s="71"/>
    </row>
  </sheetData>
  <mergeCells count="3">
    <mergeCell ref="A1:F1"/>
    <mergeCell ref="A3:F3"/>
    <mergeCell ref="A5:F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Normal="100" workbookViewId="0">
      <selection activeCell="H45" sqref="H45"/>
    </sheetView>
  </sheetViews>
  <sheetFormatPr defaultColWidth="8.7109375" defaultRowHeight="15" x14ac:dyDescent="0.25"/>
  <cols>
    <col min="1" max="1" width="7.42578125" customWidth="1"/>
    <col min="2" max="2" width="8.42578125" customWidth="1"/>
    <col min="4" max="4" width="30" customWidth="1"/>
    <col min="5" max="5" width="20.28515625" customWidth="1"/>
    <col min="6" max="6" width="16" customWidth="1"/>
    <col min="7" max="7" width="19.85546875" customWidth="1"/>
    <col min="8" max="8" width="20.42578125" customWidth="1"/>
    <col min="9" max="9" width="20.7109375" customWidth="1"/>
    <col min="10" max="10" width="20" customWidth="1"/>
    <col min="13" max="13" width="13.140625" customWidth="1"/>
    <col min="14" max="14" width="12.7109375" customWidth="1"/>
  </cols>
  <sheetData>
    <row r="1" spans="1:10" ht="42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8" x14ac:dyDescent="0.25">
      <c r="A2" s="2"/>
      <c r="B2" s="2"/>
      <c r="C2" s="2"/>
      <c r="D2" s="2"/>
      <c r="E2" s="2"/>
      <c r="F2" s="2"/>
      <c r="G2" s="2"/>
      <c r="H2" s="2"/>
      <c r="I2" s="3"/>
      <c r="J2" s="3"/>
    </row>
    <row r="3" spans="1:10" ht="18" customHeight="1" x14ac:dyDescent="0.25">
      <c r="A3" s="91" t="s">
        <v>94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18" x14ac:dyDescent="0.25">
      <c r="A4" s="2"/>
      <c r="B4" s="2"/>
      <c r="C4" s="2"/>
      <c r="D4" s="2"/>
      <c r="E4" s="2"/>
      <c r="F4" s="2"/>
      <c r="G4" s="2"/>
      <c r="H4" s="2"/>
      <c r="I4" s="3"/>
      <c r="J4" s="3"/>
    </row>
    <row r="5" spans="1:10" ht="25.5" customHeight="1" x14ac:dyDescent="0.25">
      <c r="A5" s="98" t="s">
        <v>95</v>
      </c>
      <c r="B5" s="98"/>
      <c r="C5" s="98"/>
      <c r="D5" s="38" t="s">
        <v>96</v>
      </c>
      <c r="E5" s="38" t="s">
        <v>97</v>
      </c>
      <c r="F5" s="38" t="s">
        <v>98</v>
      </c>
      <c r="G5" s="37" t="s">
        <v>5</v>
      </c>
      <c r="H5" s="37" t="s">
        <v>35</v>
      </c>
      <c r="I5" s="37" t="s">
        <v>36</v>
      </c>
      <c r="J5" s="37" t="s">
        <v>37</v>
      </c>
    </row>
    <row r="6" spans="1:10" ht="25.5" customHeight="1" x14ac:dyDescent="0.25">
      <c r="A6" s="99" t="s">
        <v>99</v>
      </c>
      <c r="B6" s="99"/>
      <c r="C6" s="99"/>
      <c r="D6" s="76"/>
      <c r="E6" s="77">
        <f>SUM(E7,E15,E29)</f>
        <v>7228727.4099999992</v>
      </c>
      <c r="F6" s="77">
        <f t="shared" ref="F6:F13" si="0">E6/7.5345</f>
        <v>959417.0031189858</v>
      </c>
      <c r="G6" s="78">
        <f>SUM(G7,G15,G30)</f>
        <v>1022026.73</v>
      </c>
      <c r="H6" s="78">
        <f t="shared" ref="H6:J6" si="1">SUM(H7,H15,H30)</f>
        <v>1005428.23</v>
      </c>
      <c r="I6" s="78">
        <f t="shared" si="1"/>
        <v>1005428.23</v>
      </c>
      <c r="J6" s="78">
        <f t="shared" si="1"/>
        <v>1005428.23</v>
      </c>
    </row>
    <row r="7" spans="1:10" ht="15" customHeight="1" x14ac:dyDescent="0.25">
      <c r="A7" s="94" t="s">
        <v>100</v>
      </c>
      <c r="B7" s="94"/>
      <c r="C7" s="94"/>
      <c r="D7" s="79" t="s">
        <v>101</v>
      </c>
      <c r="E7" s="80">
        <f>E8</f>
        <v>7052361.71</v>
      </c>
      <c r="F7" s="80">
        <f t="shared" si="0"/>
        <v>936009.25210697448</v>
      </c>
      <c r="G7" s="81">
        <f>G8</f>
        <v>990251.26</v>
      </c>
      <c r="H7" s="81">
        <f>H8</f>
        <v>990933.23</v>
      </c>
      <c r="I7" s="81">
        <f>I8</f>
        <v>990933.23</v>
      </c>
      <c r="J7" s="81">
        <f>J8</f>
        <v>990933.23</v>
      </c>
    </row>
    <row r="8" spans="1:10" ht="15" customHeight="1" x14ac:dyDescent="0.25">
      <c r="A8" s="94" t="s">
        <v>102</v>
      </c>
      <c r="B8" s="94"/>
      <c r="C8" s="94"/>
      <c r="D8" s="79" t="s">
        <v>103</v>
      </c>
      <c r="E8" s="80">
        <f>E10</f>
        <v>7052361.71</v>
      </c>
      <c r="F8" s="80">
        <f t="shared" si="0"/>
        <v>936009.25210697448</v>
      </c>
      <c r="G8" s="81">
        <f>SUM(G11:G14)</f>
        <v>990251.26</v>
      </c>
      <c r="H8" s="81">
        <f>SUM(H11:H14)</f>
        <v>990933.23</v>
      </c>
      <c r="I8" s="81">
        <f>SUM(I11:I14)</f>
        <v>990933.23</v>
      </c>
      <c r="J8" s="81">
        <f>SUM(J11:J14)</f>
        <v>990933.23</v>
      </c>
    </row>
    <row r="9" spans="1:10" ht="15" customHeight="1" x14ac:dyDescent="0.25">
      <c r="A9" s="97" t="s">
        <v>104</v>
      </c>
      <c r="B9" s="97"/>
      <c r="C9" s="97"/>
      <c r="D9" s="82" t="s">
        <v>105</v>
      </c>
      <c r="E9" s="44"/>
      <c r="F9" s="44">
        <f t="shared" si="0"/>
        <v>0</v>
      </c>
      <c r="G9" s="46"/>
      <c r="H9" s="46"/>
      <c r="I9" s="46"/>
      <c r="J9" s="71"/>
    </row>
    <row r="10" spans="1:10" x14ac:dyDescent="0.25">
      <c r="A10" s="95">
        <v>3</v>
      </c>
      <c r="B10" s="95"/>
      <c r="C10" s="95"/>
      <c r="D10" s="83" t="s">
        <v>48</v>
      </c>
      <c r="E10" s="44">
        <f>SUM(E11:E14)</f>
        <v>7052361.71</v>
      </c>
      <c r="F10" s="44">
        <f t="shared" si="0"/>
        <v>936009.25210697448</v>
      </c>
      <c r="G10" s="46">
        <f>SUM(G11:G13)</f>
        <v>990251.26</v>
      </c>
      <c r="H10" s="46">
        <f>SUM(H11:H13)</f>
        <v>990933.23</v>
      </c>
      <c r="I10" s="46">
        <f t="shared" ref="I10:J13" si="2">H10</f>
        <v>990933.23</v>
      </c>
      <c r="J10" s="46">
        <f t="shared" si="2"/>
        <v>990933.23</v>
      </c>
    </row>
    <row r="11" spans="1:10" x14ac:dyDescent="0.25">
      <c r="A11" s="93">
        <v>31</v>
      </c>
      <c r="B11" s="93"/>
      <c r="C11" s="93"/>
      <c r="D11" s="83" t="s">
        <v>49</v>
      </c>
      <c r="E11" s="44">
        <v>6096847.4800000004</v>
      </c>
      <c r="F11" s="44">
        <f t="shared" si="0"/>
        <v>809190.72002123564</v>
      </c>
      <c r="G11" s="46">
        <v>894000</v>
      </c>
      <c r="H11" s="46">
        <v>895437.23</v>
      </c>
      <c r="I11" s="46">
        <f t="shared" si="2"/>
        <v>895437.23</v>
      </c>
      <c r="J11" s="71">
        <f t="shared" si="2"/>
        <v>895437.23</v>
      </c>
    </row>
    <row r="12" spans="1:10" x14ac:dyDescent="0.25">
      <c r="A12" s="93">
        <v>32</v>
      </c>
      <c r="B12" s="93"/>
      <c r="C12" s="93"/>
      <c r="D12" s="83" t="s">
        <v>50</v>
      </c>
      <c r="E12" s="44">
        <v>899822.84</v>
      </c>
      <c r="F12" s="44">
        <f t="shared" si="0"/>
        <v>119427.0144004247</v>
      </c>
      <c r="G12" s="46">
        <v>95601</v>
      </c>
      <c r="H12" s="46">
        <v>94649</v>
      </c>
      <c r="I12" s="46">
        <f t="shared" si="2"/>
        <v>94649</v>
      </c>
      <c r="J12" s="71">
        <f t="shared" si="2"/>
        <v>94649</v>
      </c>
    </row>
    <row r="13" spans="1:10" x14ac:dyDescent="0.25">
      <c r="A13" s="96">
        <v>34</v>
      </c>
      <c r="B13" s="96"/>
      <c r="C13" s="96"/>
      <c r="D13" s="83" t="s">
        <v>106</v>
      </c>
      <c r="E13" s="44">
        <v>55691.39</v>
      </c>
      <c r="F13" s="44">
        <f t="shared" si="0"/>
        <v>7391.5176853142211</v>
      </c>
      <c r="G13" s="46">
        <v>650.26</v>
      </c>
      <c r="H13" s="46">
        <v>847</v>
      </c>
      <c r="I13" s="46">
        <f t="shared" si="2"/>
        <v>847</v>
      </c>
      <c r="J13" s="71">
        <f t="shared" si="2"/>
        <v>847</v>
      </c>
    </row>
    <row r="14" spans="1:10" x14ac:dyDescent="0.25">
      <c r="A14" s="96">
        <v>38</v>
      </c>
      <c r="B14" s="96"/>
      <c r="C14" s="96"/>
      <c r="D14" s="83" t="s">
        <v>107</v>
      </c>
      <c r="E14" s="44">
        <v>0</v>
      </c>
      <c r="F14" s="44">
        <v>0</v>
      </c>
      <c r="G14" s="46">
        <v>0</v>
      </c>
      <c r="H14" s="46"/>
      <c r="I14" s="46"/>
      <c r="J14" s="71"/>
    </row>
    <row r="15" spans="1:10" ht="15" customHeight="1" x14ac:dyDescent="0.25">
      <c r="A15" s="94" t="s">
        <v>108</v>
      </c>
      <c r="B15" s="94"/>
      <c r="C15" s="94"/>
      <c r="D15" s="79" t="s">
        <v>109</v>
      </c>
      <c r="E15" s="80">
        <f>SUM(E16,E20,E25)</f>
        <v>143586.1</v>
      </c>
      <c r="F15" s="80">
        <f t="shared" ref="F15:F22" si="3">E15/7.5345</f>
        <v>19057.150441303336</v>
      </c>
      <c r="G15" s="81">
        <f>SUM(G16,G20,G25)</f>
        <v>28431.47</v>
      </c>
      <c r="H15" s="81">
        <f>SUM(H16,H20,H25)</f>
        <v>11150</v>
      </c>
      <c r="I15" s="81">
        <f>SUM(I16,I20,I25)</f>
        <v>11150</v>
      </c>
      <c r="J15" s="81">
        <f>SUM(J16,J20,J25)</f>
        <v>11150</v>
      </c>
    </row>
    <row r="16" spans="1:10" ht="15" customHeight="1" x14ac:dyDescent="0.25">
      <c r="A16" s="94" t="s">
        <v>110</v>
      </c>
      <c r="B16" s="94"/>
      <c r="C16" s="94"/>
      <c r="D16" s="79" t="s">
        <v>111</v>
      </c>
      <c r="E16" s="80">
        <f>E17</f>
        <v>58981.61</v>
      </c>
      <c r="F16" s="80">
        <f t="shared" si="3"/>
        <v>7828.2049240161914</v>
      </c>
      <c r="G16" s="81">
        <f>G17</f>
        <v>12400</v>
      </c>
      <c r="H16" s="81">
        <f>H17</f>
        <v>11150</v>
      </c>
      <c r="I16" s="81">
        <f>I17</f>
        <v>11150</v>
      </c>
      <c r="J16" s="81">
        <f>J17</f>
        <v>11150</v>
      </c>
    </row>
    <row r="17" spans="1:10" ht="15" customHeight="1" x14ac:dyDescent="0.25">
      <c r="A17" s="95">
        <v>3</v>
      </c>
      <c r="B17" s="95"/>
      <c r="C17" s="95"/>
      <c r="D17" s="83" t="s">
        <v>112</v>
      </c>
      <c r="E17" s="44">
        <f>SUM(E18:E19)</f>
        <v>58981.61</v>
      </c>
      <c r="F17" s="44">
        <f t="shared" si="3"/>
        <v>7828.2049240161914</v>
      </c>
      <c r="G17" s="46">
        <f>SUM(G18:G19)</f>
        <v>12400</v>
      </c>
      <c r="H17" s="46">
        <f>SUM(H18:H19)</f>
        <v>11150</v>
      </c>
      <c r="I17" s="46">
        <f>SUM(I18:I19)</f>
        <v>11150</v>
      </c>
      <c r="J17" s="46">
        <f>SUM(J18:J19)</f>
        <v>11150</v>
      </c>
    </row>
    <row r="18" spans="1:10" ht="15" customHeight="1" x14ac:dyDescent="0.25">
      <c r="A18" s="93">
        <v>31</v>
      </c>
      <c r="B18" s="93"/>
      <c r="C18" s="93"/>
      <c r="D18" s="83" t="s">
        <v>113</v>
      </c>
      <c r="E18" s="44">
        <v>3276.56</v>
      </c>
      <c r="F18" s="44">
        <f t="shared" si="3"/>
        <v>434.8742451390271</v>
      </c>
      <c r="G18" s="46">
        <v>470</v>
      </c>
      <c r="H18" s="46">
        <v>1370</v>
      </c>
      <c r="I18" s="46">
        <f>H18</f>
        <v>1370</v>
      </c>
      <c r="J18" s="46">
        <f>I18</f>
        <v>1370</v>
      </c>
    </row>
    <row r="19" spans="1:10" ht="15" customHeight="1" x14ac:dyDescent="0.25">
      <c r="A19" s="93">
        <v>32</v>
      </c>
      <c r="B19" s="93"/>
      <c r="C19" s="93"/>
      <c r="D19" s="83" t="s">
        <v>114</v>
      </c>
      <c r="E19" s="44">
        <v>55705.05</v>
      </c>
      <c r="F19" s="44">
        <f t="shared" si="3"/>
        <v>7393.3306788771652</v>
      </c>
      <c r="G19" s="46">
        <v>11930</v>
      </c>
      <c r="H19" s="46">
        <v>9780</v>
      </c>
      <c r="I19" s="46">
        <f>H19</f>
        <v>9780</v>
      </c>
      <c r="J19" s="46">
        <f>I19</f>
        <v>9780</v>
      </c>
    </row>
    <row r="20" spans="1:10" ht="23.1" customHeight="1" x14ac:dyDescent="0.25">
      <c r="A20" s="94" t="s">
        <v>115</v>
      </c>
      <c r="B20" s="94"/>
      <c r="C20" s="94"/>
      <c r="D20" s="79"/>
      <c r="E20" s="80">
        <f>E21</f>
        <v>76604.490000000005</v>
      </c>
      <c r="F20" s="80">
        <f t="shared" si="3"/>
        <v>10167.163049970137</v>
      </c>
      <c r="G20" s="81">
        <f>G21</f>
        <v>15491.47</v>
      </c>
      <c r="H20" s="81">
        <f>H21</f>
        <v>0</v>
      </c>
      <c r="I20" s="81">
        <f>I21</f>
        <v>0</v>
      </c>
      <c r="J20" s="81">
        <f>J21</f>
        <v>0</v>
      </c>
    </row>
    <row r="21" spans="1:10" ht="20.85" customHeight="1" x14ac:dyDescent="0.25">
      <c r="A21" s="95">
        <v>3</v>
      </c>
      <c r="B21" s="95"/>
      <c r="C21" s="95"/>
      <c r="D21" s="83" t="s">
        <v>112</v>
      </c>
      <c r="E21" s="44">
        <f>SUM(E22:E24)</f>
        <v>76604.490000000005</v>
      </c>
      <c r="F21" s="44">
        <f t="shared" si="3"/>
        <v>10167.163049970137</v>
      </c>
      <c r="G21" s="46">
        <f>SUM(G22:G24)</f>
        <v>15491.47</v>
      </c>
      <c r="H21" s="46">
        <f>SUM(H22:H24)</f>
        <v>0</v>
      </c>
      <c r="I21" s="46"/>
      <c r="J21" s="46"/>
    </row>
    <row r="22" spans="1:10" ht="20.85" customHeight="1" x14ac:dyDescent="0.25">
      <c r="A22" s="93">
        <v>32</v>
      </c>
      <c r="B22" s="93"/>
      <c r="C22" s="93"/>
      <c r="D22" s="83" t="s">
        <v>116</v>
      </c>
      <c r="E22" s="44">
        <v>45916.47</v>
      </c>
      <c r="F22" s="44">
        <f t="shared" si="3"/>
        <v>6094.1628508859249</v>
      </c>
      <c r="G22" s="46">
        <v>14971.47</v>
      </c>
      <c r="H22" s="46">
        <v>0</v>
      </c>
      <c r="I22" s="46"/>
      <c r="J22" s="46"/>
    </row>
    <row r="23" spans="1:10" ht="20.85" customHeight="1" x14ac:dyDescent="0.25">
      <c r="A23" s="93">
        <v>34</v>
      </c>
      <c r="B23" s="93"/>
      <c r="C23" s="93"/>
      <c r="D23" s="83" t="s">
        <v>117</v>
      </c>
      <c r="E23" s="44">
        <v>0</v>
      </c>
      <c r="F23" s="44">
        <v>0</v>
      </c>
      <c r="G23" s="46">
        <v>220</v>
      </c>
      <c r="H23" s="46">
        <v>0</v>
      </c>
      <c r="I23" s="46"/>
      <c r="J23" s="46"/>
    </row>
    <row r="24" spans="1:10" ht="20.85" customHeight="1" x14ac:dyDescent="0.25">
      <c r="A24" s="93">
        <v>42</v>
      </c>
      <c r="B24" s="93"/>
      <c r="C24" s="93"/>
      <c r="D24" s="83" t="s">
        <v>118</v>
      </c>
      <c r="E24" s="44">
        <v>30688.02</v>
      </c>
      <c r="F24" s="44">
        <f>E24/7.5345</f>
        <v>4073.0001990842125</v>
      </c>
      <c r="G24" s="46">
        <v>300</v>
      </c>
      <c r="H24" s="46">
        <v>0</v>
      </c>
      <c r="I24" s="46"/>
      <c r="J24" s="46"/>
    </row>
    <row r="25" spans="1:10" ht="27.6" customHeight="1" x14ac:dyDescent="0.25">
      <c r="A25" s="94" t="s">
        <v>119</v>
      </c>
      <c r="B25" s="94"/>
      <c r="C25" s="94"/>
      <c r="D25" s="79" t="s">
        <v>120</v>
      </c>
      <c r="E25" s="80">
        <f>E26</f>
        <v>8000</v>
      </c>
      <c r="F25" s="80">
        <f>E25/7.5345</f>
        <v>1061.7824673170085</v>
      </c>
      <c r="G25" s="81">
        <f>G26</f>
        <v>540</v>
      </c>
      <c r="H25" s="81">
        <f>H26</f>
        <v>0</v>
      </c>
      <c r="I25" s="81">
        <f>I26</f>
        <v>0</v>
      </c>
      <c r="J25" s="81">
        <f>J26</f>
        <v>0</v>
      </c>
    </row>
    <row r="26" spans="1:10" ht="27.6" customHeight="1" x14ac:dyDescent="0.25">
      <c r="A26" s="95">
        <v>3</v>
      </c>
      <c r="B26" s="95"/>
      <c r="C26" s="95"/>
      <c r="D26" s="83" t="s">
        <v>112</v>
      </c>
      <c r="E26" s="44">
        <f>SUM(E27:E28)</f>
        <v>8000</v>
      </c>
      <c r="F26" s="44">
        <f>E26/7.5345</f>
        <v>1061.7824673170085</v>
      </c>
      <c r="G26" s="46">
        <f>SUM(G27:G28)</f>
        <v>540</v>
      </c>
      <c r="H26" s="46"/>
      <c r="I26" s="46"/>
      <c r="J26" s="46"/>
    </row>
    <row r="27" spans="1:10" ht="27.6" customHeight="1" x14ac:dyDescent="0.25">
      <c r="A27" s="93">
        <v>32</v>
      </c>
      <c r="B27" s="93"/>
      <c r="C27" s="93"/>
      <c r="D27" s="83" t="s">
        <v>116</v>
      </c>
      <c r="E27" s="44">
        <v>5000</v>
      </c>
      <c r="F27" s="44">
        <f>E27/7.5345</f>
        <v>663.61404207313024</v>
      </c>
      <c r="G27" s="46">
        <v>270</v>
      </c>
      <c r="H27" s="46">
        <v>0</v>
      </c>
      <c r="I27" s="46"/>
      <c r="J27" s="46"/>
    </row>
    <row r="28" spans="1:10" ht="27.6" customHeight="1" x14ac:dyDescent="0.25">
      <c r="A28" s="93">
        <v>37</v>
      </c>
      <c r="B28" s="93"/>
      <c r="C28" s="93"/>
      <c r="D28" s="83" t="s">
        <v>121</v>
      </c>
      <c r="E28" s="44">
        <v>3000</v>
      </c>
      <c r="F28" s="44">
        <f>E28/7.5345</f>
        <v>398.16842524387812</v>
      </c>
      <c r="G28" s="46">
        <v>270</v>
      </c>
      <c r="H28" s="46">
        <v>0</v>
      </c>
      <c r="I28" s="46"/>
      <c r="J28" s="46"/>
    </row>
    <row r="29" spans="1:10" ht="27.6" customHeight="1" x14ac:dyDescent="0.25">
      <c r="A29" s="94">
        <v>5504</v>
      </c>
      <c r="B29" s="94"/>
      <c r="C29" s="94"/>
      <c r="D29" s="79" t="s">
        <v>122</v>
      </c>
      <c r="E29" s="80">
        <f t="shared" ref="E29:J29" si="4">E30</f>
        <v>32779.599999999999</v>
      </c>
      <c r="F29" s="80">
        <f t="shared" si="4"/>
        <v>4350.6005707080758</v>
      </c>
      <c r="G29" s="80">
        <f t="shared" si="4"/>
        <v>3344</v>
      </c>
      <c r="H29" s="80">
        <f t="shared" si="4"/>
        <v>3345</v>
      </c>
      <c r="I29" s="80">
        <f t="shared" si="4"/>
        <v>3345</v>
      </c>
      <c r="J29" s="80">
        <f t="shared" si="4"/>
        <v>3345</v>
      </c>
    </row>
    <row r="30" spans="1:10" ht="27.6" customHeight="1" x14ac:dyDescent="0.25">
      <c r="A30" s="94" t="s">
        <v>123</v>
      </c>
      <c r="B30" s="94"/>
      <c r="C30" s="94"/>
      <c r="D30" s="79" t="s">
        <v>124</v>
      </c>
      <c r="E30" s="80">
        <f>E31</f>
        <v>32779.599999999999</v>
      </c>
      <c r="F30" s="80">
        <f>E30/7.5345</f>
        <v>4350.6005707080758</v>
      </c>
      <c r="G30" s="81">
        <f t="shared" ref="G30:J31" si="5">G31</f>
        <v>3344</v>
      </c>
      <c r="H30" s="81">
        <f t="shared" si="5"/>
        <v>3345</v>
      </c>
      <c r="I30" s="81">
        <f t="shared" si="5"/>
        <v>3345</v>
      </c>
      <c r="J30" s="81">
        <f t="shared" si="5"/>
        <v>3345</v>
      </c>
    </row>
    <row r="31" spans="1:10" ht="27.6" customHeight="1" x14ac:dyDescent="0.25">
      <c r="A31" s="95">
        <v>4</v>
      </c>
      <c r="B31" s="95"/>
      <c r="C31" s="95"/>
      <c r="D31" s="83" t="s">
        <v>125</v>
      </c>
      <c r="E31" s="44">
        <f>E32</f>
        <v>32779.599999999999</v>
      </c>
      <c r="F31" s="44">
        <f>E31/7.5345</f>
        <v>4350.6005707080758</v>
      </c>
      <c r="G31" s="46">
        <f t="shared" si="5"/>
        <v>3344</v>
      </c>
      <c r="H31" s="46">
        <f t="shared" si="5"/>
        <v>3345</v>
      </c>
      <c r="I31" s="46">
        <f t="shared" si="5"/>
        <v>3345</v>
      </c>
      <c r="J31" s="46">
        <f t="shared" si="5"/>
        <v>3345</v>
      </c>
    </row>
    <row r="32" spans="1:10" ht="27.6" customHeight="1" x14ac:dyDescent="0.25">
      <c r="A32" s="93">
        <v>42</v>
      </c>
      <c r="B32" s="93"/>
      <c r="C32" s="93"/>
      <c r="D32" s="83" t="s">
        <v>126</v>
      </c>
      <c r="E32" s="44">
        <v>32779.599999999999</v>
      </c>
      <c r="F32" s="44">
        <f>E32/7.5345</f>
        <v>4350.6005707080758</v>
      </c>
      <c r="G32" s="46">
        <v>3344</v>
      </c>
      <c r="H32" s="46">
        <v>3345</v>
      </c>
      <c r="I32" s="46">
        <f>H32</f>
        <v>3345</v>
      </c>
      <c r="J32" s="46">
        <f>I32</f>
        <v>3345</v>
      </c>
    </row>
    <row r="34" spans="13:16" x14ac:dyDescent="0.25">
      <c r="M34" s="84"/>
      <c r="N34" s="84"/>
      <c r="O34" s="84"/>
      <c r="P34" s="84"/>
    </row>
    <row r="35" spans="13:16" x14ac:dyDescent="0.25">
      <c r="M35" s="84"/>
      <c r="N35" s="84"/>
      <c r="O35" s="84"/>
      <c r="P35" s="84"/>
    </row>
    <row r="36" spans="13:16" x14ac:dyDescent="0.25">
      <c r="M36" s="84"/>
      <c r="N36" s="84"/>
      <c r="O36" s="84"/>
      <c r="P36" s="84"/>
    </row>
    <row r="37" spans="13:16" x14ac:dyDescent="0.25">
      <c r="M37" s="84"/>
      <c r="N37" s="84"/>
      <c r="O37" s="84"/>
      <c r="P37" s="84"/>
    </row>
    <row r="38" spans="13:16" x14ac:dyDescent="0.25">
      <c r="M38" s="84"/>
      <c r="N38" s="84"/>
      <c r="O38" s="84"/>
      <c r="P38" s="84"/>
    </row>
    <row r="39" spans="13:16" x14ac:dyDescent="0.25">
      <c r="M39" s="84"/>
      <c r="N39" s="84"/>
      <c r="O39" s="84"/>
      <c r="P39" s="84"/>
    </row>
    <row r="40" spans="13:16" x14ac:dyDescent="0.25">
      <c r="M40" s="84"/>
      <c r="N40" s="84"/>
      <c r="O40" s="84"/>
      <c r="P40" s="84"/>
    </row>
    <row r="41" spans="13:16" x14ac:dyDescent="0.25">
      <c r="M41" s="84"/>
      <c r="N41" s="84"/>
      <c r="O41" s="84"/>
      <c r="P41" s="84"/>
    </row>
  </sheetData>
  <mergeCells count="30">
    <mergeCell ref="A1:J1"/>
    <mergeCell ref="A3:J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</mergeCells>
  <pageMargins left="0.7" right="0.7" top="0.75" bottom="0.75" header="0.51180555555555496" footer="0.51180555555555496"/>
  <pageSetup paperSize="9" scale="7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A3:J39 A1"/>
    </sheetView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Lacković</dc:creator>
  <dc:description/>
  <cp:lastModifiedBy>SMSI Fiume</cp:lastModifiedBy>
  <cp:revision>38</cp:revision>
  <cp:lastPrinted>2023-10-13T07:46:23Z</cp:lastPrinted>
  <dcterms:created xsi:type="dcterms:W3CDTF">2022-08-12T12:51:27Z</dcterms:created>
  <dcterms:modified xsi:type="dcterms:W3CDTF">2023-10-20T10:52:31Z</dcterms:modified>
  <dc:language>hr-HR</dc:language>
</cp:coreProperties>
</file>