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SI Fiume\Desktop\"/>
    </mc:Choice>
  </mc:AlternateContent>
  <bookViews>
    <workbookView xWindow="0" yWindow="0" windowWidth="28800" windowHeight="11730" tabRatio="500" activeTab="1"/>
  </bookViews>
  <sheets>
    <sheet name="Prihodi i rashodi po EK.K" sheetId="1" r:id="rId1"/>
    <sheet name="Prihodi i rashodi PR,EK i IZ" sheetId="2" r:id="rId2"/>
    <sheet name="saldo po izvorima" sheetId="3" state="hidden" r:id="rId3"/>
    <sheet name="ZA PRINT-SHEET 1" sheetId="4" state="hidden" r:id="rId4"/>
  </sheets>
  <definedNames>
    <definedName name="_xlnm.Print_Area" localSheetId="0">'Prihodi i rashodi po EK.K'!$A$1:$G$111</definedName>
    <definedName name="_xlnm.Print_Area" localSheetId="1">'Prihodi i rashodi PR,EK i IZ'!$A$78:$H$148</definedName>
    <definedName name="_xlnm.Print_Area" localSheetId="2">'saldo po izvorima'!$A$2:$O$20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46" i="2" l="1"/>
  <c r="E146" i="2"/>
  <c r="F146" i="2"/>
  <c r="C146" i="2"/>
  <c r="D145" i="2"/>
  <c r="E145" i="2"/>
  <c r="F145" i="2"/>
  <c r="F83" i="2" l="1"/>
  <c r="D86" i="2"/>
  <c r="E86" i="2"/>
  <c r="F86" i="2"/>
  <c r="F129" i="2"/>
  <c r="D29" i="1" l="1"/>
  <c r="E29" i="1"/>
  <c r="F29" i="1"/>
  <c r="C22" i="1"/>
  <c r="H96" i="4" l="1"/>
  <c r="G96" i="4"/>
  <c r="H95" i="4"/>
  <c r="G95" i="4"/>
  <c r="F94" i="4"/>
  <c r="E94" i="4"/>
  <c r="D94" i="4"/>
  <c r="C94" i="4"/>
  <c r="H93" i="4"/>
  <c r="G93" i="4"/>
  <c r="H92" i="4"/>
  <c r="G92" i="4"/>
  <c r="H91" i="4"/>
  <c r="G91" i="4"/>
  <c r="H90" i="4"/>
  <c r="G90" i="4"/>
  <c r="H89" i="4"/>
  <c r="F89" i="4"/>
  <c r="G89" i="4" s="1"/>
  <c r="E89" i="4"/>
  <c r="D89" i="4"/>
  <c r="C89" i="4"/>
  <c r="F88" i="4"/>
  <c r="E88" i="4"/>
  <c r="D88" i="4"/>
  <c r="D87" i="4" s="1"/>
  <c r="C88" i="4"/>
  <c r="E87" i="4"/>
  <c r="C87" i="4"/>
  <c r="H86" i="4"/>
  <c r="G86" i="4"/>
  <c r="H85" i="4"/>
  <c r="G85" i="4"/>
  <c r="H84" i="4"/>
  <c r="G84" i="4"/>
  <c r="F83" i="4"/>
  <c r="E83" i="4"/>
  <c r="D83" i="4"/>
  <c r="D82" i="4" s="1"/>
  <c r="C83" i="4"/>
  <c r="E82" i="4"/>
  <c r="C82" i="4"/>
  <c r="H81" i="4"/>
  <c r="G81" i="4"/>
  <c r="H80" i="4"/>
  <c r="G80" i="4"/>
  <c r="H79" i="4"/>
  <c r="G79" i="4"/>
  <c r="F78" i="4"/>
  <c r="E78" i="4"/>
  <c r="D78" i="4"/>
  <c r="D77" i="4" s="1"/>
  <c r="C78" i="4"/>
  <c r="E77" i="4"/>
  <c r="C77" i="4"/>
  <c r="H76" i="4"/>
  <c r="G76" i="4"/>
  <c r="H75" i="4"/>
  <c r="G75" i="4"/>
  <c r="H74" i="4"/>
  <c r="G74" i="4"/>
  <c r="H73" i="4"/>
  <c r="G73" i="4"/>
  <c r="H72" i="4"/>
  <c r="G72" i="4"/>
  <c r="H71" i="4"/>
  <c r="G71" i="4"/>
  <c r="H70" i="4"/>
  <c r="G70" i="4"/>
  <c r="F69" i="4"/>
  <c r="E69" i="4"/>
  <c r="D69" i="4"/>
  <c r="C69" i="4"/>
  <c r="H68" i="4"/>
  <c r="G68" i="4"/>
  <c r="H67" i="4"/>
  <c r="F67" i="4"/>
  <c r="G67" i="4" s="1"/>
  <c r="E67" i="4"/>
  <c r="D67" i="4"/>
  <c r="C67" i="4"/>
  <c r="H66" i="4"/>
  <c r="G66" i="4"/>
  <c r="H65" i="4"/>
  <c r="G65" i="4"/>
  <c r="H64" i="4"/>
  <c r="G64" i="4"/>
  <c r="H63" i="4"/>
  <c r="G63" i="4"/>
  <c r="H62" i="4"/>
  <c r="G62" i="4"/>
  <c r="H61" i="4"/>
  <c r="G61" i="4"/>
  <c r="H60" i="4"/>
  <c r="G60" i="4"/>
  <c r="H59" i="4"/>
  <c r="G59" i="4"/>
  <c r="H58" i="4"/>
  <c r="G58" i="4"/>
  <c r="F57" i="4"/>
  <c r="E57" i="4"/>
  <c r="D57" i="4"/>
  <c r="C57" i="4"/>
  <c r="H56" i="4"/>
  <c r="G56" i="4"/>
  <c r="H55" i="4"/>
  <c r="G55" i="4"/>
  <c r="H54" i="4"/>
  <c r="G54" i="4"/>
  <c r="H53" i="4"/>
  <c r="G53" i="4"/>
  <c r="H52" i="4"/>
  <c r="G52" i="4"/>
  <c r="H51" i="4"/>
  <c r="G51" i="4"/>
  <c r="H50" i="4"/>
  <c r="F50" i="4"/>
  <c r="G50" i="4" s="1"/>
  <c r="E50" i="4"/>
  <c r="D50" i="4"/>
  <c r="C50" i="4"/>
  <c r="H49" i="4"/>
  <c r="G49" i="4"/>
  <c r="H48" i="4"/>
  <c r="G48" i="4"/>
  <c r="H47" i="4"/>
  <c r="G47" i="4"/>
  <c r="H46" i="4"/>
  <c r="G46" i="4"/>
  <c r="F45" i="4"/>
  <c r="E45" i="4"/>
  <c r="D45" i="4"/>
  <c r="C45" i="4"/>
  <c r="E44" i="4"/>
  <c r="C44" i="4"/>
  <c r="H43" i="4"/>
  <c r="G43" i="4"/>
  <c r="H42" i="4"/>
  <c r="G42" i="4"/>
  <c r="F41" i="4"/>
  <c r="E41" i="4"/>
  <c r="D41" i="4"/>
  <c r="D36" i="4" s="1"/>
  <c r="C41" i="4"/>
  <c r="H40" i="4"/>
  <c r="G40" i="4"/>
  <c r="H39" i="4"/>
  <c r="F39" i="4"/>
  <c r="D39" i="4"/>
  <c r="C39" i="4"/>
  <c r="H38" i="4"/>
  <c r="G38" i="4"/>
  <c r="F37" i="4"/>
  <c r="E37" i="4"/>
  <c r="E36" i="4" s="1"/>
  <c r="E97" i="4" s="1"/>
  <c r="D37" i="4"/>
  <c r="C37" i="4"/>
  <c r="C36" i="4" s="1"/>
  <c r="C97" i="4" s="1"/>
  <c r="H28" i="4"/>
  <c r="G28" i="4"/>
  <c r="H27" i="4"/>
  <c r="G27" i="4"/>
  <c r="H26" i="4"/>
  <c r="G26" i="4"/>
  <c r="H25" i="4"/>
  <c r="G25" i="4"/>
  <c r="H24" i="4"/>
  <c r="G24" i="4"/>
  <c r="H23" i="4"/>
  <c r="G23" i="4"/>
  <c r="F22" i="4"/>
  <c r="H22" i="4" s="1"/>
  <c r="E22" i="4"/>
  <c r="D22" i="4"/>
  <c r="C22" i="4"/>
  <c r="G22" i="4" s="1"/>
  <c r="H21" i="4"/>
  <c r="G21" i="4"/>
  <c r="H20" i="4"/>
  <c r="G20" i="4"/>
  <c r="H19" i="4"/>
  <c r="G19" i="4"/>
  <c r="H18" i="4"/>
  <c r="G18" i="4"/>
  <c r="F17" i="4"/>
  <c r="E17" i="4"/>
  <c r="D17" i="4"/>
  <c r="C17" i="4"/>
  <c r="G17" i="4" s="1"/>
  <c r="H16" i="4"/>
  <c r="G16" i="4"/>
  <c r="H15" i="4"/>
  <c r="G15" i="4"/>
  <c r="H14" i="4"/>
  <c r="G14" i="4"/>
  <c r="H13" i="4"/>
  <c r="G13" i="4"/>
  <c r="F12" i="4"/>
  <c r="H12" i="4" s="1"/>
  <c r="E12" i="4"/>
  <c r="D12" i="4"/>
  <c r="C12" i="4"/>
  <c r="G12" i="4" s="1"/>
  <c r="H11" i="4"/>
  <c r="G11" i="4"/>
  <c r="H10" i="4"/>
  <c r="G10" i="4"/>
  <c r="F9" i="4"/>
  <c r="F29" i="4" s="1"/>
  <c r="E9" i="4"/>
  <c r="D9" i="4"/>
  <c r="D29" i="4" s="1"/>
  <c r="C9" i="4"/>
  <c r="C29" i="4" s="1"/>
  <c r="G29" i="4" s="1"/>
  <c r="K20" i="3"/>
  <c r="C20" i="3"/>
  <c r="K19" i="3"/>
  <c r="G19" i="3"/>
  <c r="O19" i="3" s="1"/>
  <c r="M18" i="3"/>
  <c r="M20" i="3" s="1"/>
  <c r="L18" i="3"/>
  <c r="L20" i="3" s="1"/>
  <c r="K18" i="3"/>
  <c r="J18" i="3"/>
  <c r="J20" i="3" s="1"/>
  <c r="I18" i="3"/>
  <c r="I20" i="3" s="1"/>
  <c r="H18" i="3"/>
  <c r="H20" i="3" s="1"/>
  <c r="F18" i="3"/>
  <c r="F20" i="3" s="1"/>
  <c r="E18" i="3"/>
  <c r="E20" i="3" s="1"/>
  <c r="G20" i="3" s="1"/>
  <c r="C18" i="3"/>
  <c r="B18" i="3"/>
  <c r="B20" i="3" s="1"/>
  <c r="K17" i="3"/>
  <c r="G17" i="3"/>
  <c r="O17" i="3" s="1"/>
  <c r="D17" i="3"/>
  <c r="K16" i="3"/>
  <c r="G16" i="3"/>
  <c r="O16" i="3" s="1"/>
  <c r="D16" i="3"/>
  <c r="L9" i="3"/>
  <c r="J9" i="3"/>
  <c r="B9" i="3"/>
  <c r="K8" i="3"/>
  <c r="G8" i="3"/>
  <c r="D8" i="3"/>
  <c r="O8" i="3" s="1"/>
  <c r="M7" i="3"/>
  <c r="M9" i="3" s="1"/>
  <c r="L7" i="3"/>
  <c r="J7" i="3"/>
  <c r="I7" i="3"/>
  <c r="I9" i="3" s="1"/>
  <c r="K9" i="3" s="1"/>
  <c r="E7" i="3"/>
  <c r="C7" i="3"/>
  <c r="C9" i="3" s="1"/>
  <c r="B7" i="3"/>
  <c r="K6" i="3"/>
  <c r="G6" i="3"/>
  <c r="O6" i="3" s="1"/>
  <c r="D6" i="3"/>
  <c r="K5" i="3"/>
  <c r="G5" i="3"/>
  <c r="O5" i="3" s="1"/>
  <c r="D5" i="3"/>
  <c r="F756" i="2"/>
  <c r="H756" i="2" s="1"/>
  <c r="E756" i="2"/>
  <c r="D756" i="2"/>
  <c r="C756" i="2"/>
  <c r="F755" i="2"/>
  <c r="F757" i="2" s="1"/>
  <c r="E755" i="2"/>
  <c r="D755" i="2"/>
  <c r="C755" i="2"/>
  <c r="H754" i="2"/>
  <c r="G754" i="2"/>
  <c r="F753" i="2"/>
  <c r="H753" i="2" s="1"/>
  <c r="E753" i="2"/>
  <c r="D753" i="2"/>
  <c r="C753" i="2"/>
  <c r="H752" i="2"/>
  <c r="G752" i="2"/>
  <c r="H751" i="2"/>
  <c r="G751" i="2"/>
  <c r="F749" i="2"/>
  <c r="E749" i="2"/>
  <c r="D749" i="2"/>
  <c r="C749" i="2"/>
  <c r="H748" i="2"/>
  <c r="G748" i="2"/>
  <c r="H747" i="2"/>
  <c r="G747" i="2"/>
  <c r="F745" i="2"/>
  <c r="H745" i="2" s="1"/>
  <c r="E745" i="2"/>
  <c r="D745" i="2"/>
  <c r="C745" i="2"/>
  <c r="H744" i="2"/>
  <c r="G744" i="2"/>
  <c r="H743" i="2"/>
  <c r="G743" i="2"/>
  <c r="F740" i="2"/>
  <c r="E740" i="2"/>
  <c r="D740" i="2"/>
  <c r="C740" i="2"/>
  <c r="H739" i="2"/>
  <c r="G739" i="2"/>
  <c r="H738" i="2"/>
  <c r="G738" i="2"/>
  <c r="F736" i="2"/>
  <c r="H736" i="2" s="1"/>
  <c r="E736" i="2"/>
  <c r="D736" i="2"/>
  <c r="C736" i="2"/>
  <c r="H735" i="2"/>
  <c r="G735" i="2"/>
  <c r="H734" i="2"/>
  <c r="G734" i="2"/>
  <c r="F730" i="2"/>
  <c r="E730" i="2"/>
  <c r="D730" i="2"/>
  <c r="C730" i="2"/>
  <c r="H729" i="2"/>
  <c r="G729" i="2"/>
  <c r="H728" i="2"/>
  <c r="G728" i="2"/>
  <c r="F726" i="2"/>
  <c r="H726" i="2" s="1"/>
  <c r="E726" i="2"/>
  <c r="D726" i="2"/>
  <c r="C726" i="2"/>
  <c r="H725" i="2"/>
  <c r="G725" i="2"/>
  <c r="H724" i="2"/>
  <c r="G724" i="2"/>
  <c r="F722" i="2"/>
  <c r="E722" i="2"/>
  <c r="D722" i="2"/>
  <c r="C722" i="2"/>
  <c r="H721" i="2"/>
  <c r="G721" i="2"/>
  <c r="H720" i="2"/>
  <c r="G720" i="2"/>
  <c r="F718" i="2"/>
  <c r="H718" i="2" s="1"/>
  <c r="E718" i="2"/>
  <c r="D718" i="2"/>
  <c r="C718" i="2"/>
  <c r="H717" i="2"/>
  <c r="G717" i="2"/>
  <c r="H716" i="2"/>
  <c r="G716" i="2"/>
  <c r="F714" i="2"/>
  <c r="E714" i="2"/>
  <c r="D714" i="2"/>
  <c r="C714" i="2"/>
  <c r="H713" i="2"/>
  <c r="G713" i="2"/>
  <c r="H712" i="2"/>
  <c r="G712" i="2"/>
  <c r="E703" i="2"/>
  <c r="F701" i="2"/>
  <c r="E699" i="2"/>
  <c r="E701" i="2" s="1"/>
  <c r="D699" i="2"/>
  <c r="D701" i="2" s="1"/>
  <c r="F690" i="2"/>
  <c r="H690" i="2" s="1"/>
  <c r="E690" i="2"/>
  <c r="D690" i="2"/>
  <c r="D703" i="2" s="1"/>
  <c r="C690" i="2"/>
  <c r="C703" i="2" s="1"/>
  <c r="H689" i="2"/>
  <c r="G689" i="2"/>
  <c r="H688" i="2"/>
  <c r="G688" i="2"/>
  <c r="H687" i="2"/>
  <c r="G687" i="2"/>
  <c r="H686" i="2"/>
  <c r="G686" i="2"/>
  <c r="H685" i="2"/>
  <c r="G685" i="2"/>
  <c r="H684" i="2"/>
  <c r="G684" i="2"/>
  <c r="H683" i="2"/>
  <c r="G683" i="2"/>
  <c r="H681" i="2"/>
  <c r="G681" i="2"/>
  <c r="H680" i="2"/>
  <c r="G680" i="2"/>
  <c r="H679" i="2"/>
  <c r="G679" i="2"/>
  <c r="H678" i="2"/>
  <c r="G678" i="2"/>
  <c r="H668" i="2"/>
  <c r="G668" i="2"/>
  <c r="H665" i="2"/>
  <c r="G665" i="2"/>
  <c r="H664" i="2"/>
  <c r="G664" i="2"/>
  <c r="H662" i="2"/>
  <c r="G662" i="2"/>
  <c r="F661" i="2"/>
  <c r="E661" i="2"/>
  <c r="H661" i="2" s="1"/>
  <c r="D661" i="2"/>
  <c r="C661" i="2"/>
  <c r="H660" i="2"/>
  <c r="G660" i="2"/>
  <c r="H659" i="2"/>
  <c r="G659" i="2"/>
  <c r="H658" i="2"/>
  <c r="G658" i="2"/>
  <c r="H657" i="2"/>
  <c r="G657" i="2"/>
  <c r="H656" i="2"/>
  <c r="G656" i="2"/>
  <c r="F655" i="2"/>
  <c r="E655" i="2"/>
  <c r="E654" i="2" s="1"/>
  <c r="D655" i="2"/>
  <c r="D654" i="2" s="1"/>
  <c r="C655" i="2"/>
  <c r="C654" i="2"/>
  <c r="H653" i="2"/>
  <c r="G653" i="2"/>
  <c r="H652" i="2"/>
  <c r="G652" i="2"/>
  <c r="H651" i="2"/>
  <c r="C651" i="2"/>
  <c r="H650" i="2"/>
  <c r="G650" i="2"/>
  <c r="F649" i="2"/>
  <c r="E649" i="2"/>
  <c r="D649" i="2"/>
  <c r="C649" i="2"/>
  <c r="G649" i="2" s="1"/>
  <c r="F648" i="2"/>
  <c r="E648" i="2"/>
  <c r="D648" i="2"/>
  <c r="H637" i="2"/>
  <c r="G637" i="2"/>
  <c r="H636" i="2"/>
  <c r="G636" i="2"/>
  <c r="H635" i="2"/>
  <c r="G635" i="2"/>
  <c r="F634" i="2"/>
  <c r="E634" i="2"/>
  <c r="D634" i="2"/>
  <c r="C634" i="2"/>
  <c r="H633" i="2"/>
  <c r="G633" i="2"/>
  <c r="F632" i="2"/>
  <c r="G632" i="2" s="1"/>
  <c r="E632" i="2"/>
  <c r="D632" i="2"/>
  <c r="C632" i="2"/>
  <c r="H631" i="2"/>
  <c r="G631" i="2"/>
  <c r="H630" i="2"/>
  <c r="G630" i="2"/>
  <c r="H629" i="2"/>
  <c r="G629" i="2"/>
  <c r="F628" i="2"/>
  <c r="E628" i="2"/>
  <c r="D628" i="2"/>
  <c r="C628" i="2"/>
  <c r="H627" i="2"/>
  <c r="G627" i="2"/>
  <c r="F626" i="2"/>
  <c r="E626" i="2"/>
  <c r="H626" i="2" s="1"/>
  <c r="D626" i="2"/>
  <c r="C626" i="2"/>
  <c r="H625" i="2"/>
  <c r="G625" i="2"/>
  <c r="F624" i="2"/>
  <c r="E624" i="2"/>
  <c r="E623" i="2" s="1"/>
  <c r="D624" i="2"/>
  <c r="C624" i="2"/>
  <c r="C638" i="2" s="1"/>
  <c r="C623" i="2"/>
  <c r="F612" i="2"/>
  <c r="E612" i="2"/>
  <c r="H612" i="2" s="1"/>
  <c r="D612" i="2"/>
  <c r="C612" i="2"/>
  <c r="F609" i="2"/>
  <c r="E609" i="2"/>
  <c r="D609" i="2"/>
  <c r="C609" i="2"/>
  <c r="F607" i="2"/>
  <c r="E607" i="2"/>
  <c r="D607" i="2"/>
  <c r="C607" i="2"/>
  <c r="F602" i="2"/>
  <c r="E602" i="2"/>
  <c r="D602" i="2"/>
  <c r="C602" i="2"/>
  <c r="G601" i="2"/>
  <c r="F600" i="2"/>
  <c r="F596" i="2" s="1"/>
  <c r="E600" i="2"/>
  <c r="D600" i="2"/>
  <c r="D596" i="2" s="1"/>
  <c r="D615" i="2" s="1"/>
  <c r="C600" i="2"/>
  <c r="H599" i="2"/>
  <c r="G598" i="2"/>
  <c r="F597" i="2"/>
  <c r="E597" i="2"/>
  <c r="H597" i="2" s="1"/>
  <c r="D597" i="2"/>
  <c r="C597" i="2"/>
  <c r="D588" i="2"/>
  <c r="H587" i="2"/>
  <c r="G587" i="2"/>
  <c r="H586" i="2"/>
  <c r="G586" i="2"/>
  <c r="F585" i="2"/>
  <c r="E585" i="2"/>
  <c r="E588" i="2" s="1"/>
  <c r="D585" i="2"/>
  <c r="C585" i="2"/>
  <c r="C588" i="2" s="1"/>
  <c r="H575" i="2"/>
  <c r="G575" i="2"/>
  <c r="H574" i="2"/>
  <c r="G574" i="2"/>
  <c r="F573" i="2"/>
  <c r="E573" i="2"/>
  <c r="E576" i="2" s="1"/>
  <c r="D573" i="2"/>
  <c r="D576" i="2" s="1"/>
  <c r="C573" i="2"/>
  <c r="C576" i="2" s="1"/>
  <c r="H563" i="2"/>
  <c r="G563" i="2"/>
  <c r="H562" i="2"/>
  <c r="G562" i="2"/>
  <c r="H561" i="2"/>
  <c r="G561" i="2"/>
  <c r="H560" i="2"/>
  <c r="G560" i="2"/>
  <c r="H559" i="2"/>
  <c r="G559" i="2"/>
  <c r="H558" i="2"/>
  <c r="C558" i="2"/>
  <c r="G558" i="2" s="1"/>
  <c r="H557" i="2"/>
  <c r="G557" i="2"/>
  <c r="H556" i="2"/>
  <c r="G556" i="2"/>
  <c r="F555" i="2"/>
  <c r="H555" i="2" s="1"/>
  <c r="C555" i="2"/>
  <c r="G555" i="2" s="1"/>
  <c r="H554" i="2"/>
  <c r="G554" i="2"/>
  <c r="H553" i="2"/>
  <c r="G553" i="2"/>
  <c r="C553" i="2"/>
  <c r="G552" i="2"/>
  <c r="E552" i="2"/>
  <c r="H552" i="2" s="1"/>
  <c r="F551" i="2"/>
  <c r="E551" i="2"/>
  <c r="E550" i="2" s="1"/>
  <c r="E566" i="2" s="1"/>
  <c r="D551" i="2"/>
  <c r="D550" i="2" s="1"/>
  <c r="D566" i="2" s="1"/>
  <c r="C551" i="2"/>
  <c r="F550" i="2"/>
  <c r="F566" i="2" s="1"/>
  <c r="H541" i="2"/>
  <c r="F541" i="2"/>
  <c r="F543" i="2" s="1"/>
  <c r="E541" i="2"/>
  <c r="E543" i="2" s="1"/>
  <c r="D541" i="2"/>
  <c r="D543" i="2" s="1"/>
  <c r="C541" i="2"/>
  <c r="C543" i="2" s="1"/>
  <c r="F540" i="2"/>
  <c r="E540" i="2"/>
  <c r="D540" i="2"/>
  <c r="C540" i="2"/>
  <c r="H532" i="2"/>
  <c r="G532" i="2"/>
  <c r="F531" i="2"/>
  <c r="E531" i="2"/>
  <c r="D531" i="2"/>
  <c r="C531" i="2"/>
  <c r="F529" i="2"/>
  <c r="E529" i="2"/>
  <c r="D529" i="2"/>
  <c r="C529" i="2"/>
  <c r="H528" i="2"/>
  <c r="G528" i="2"/>
  <c r="H526" i="2"/>
  <c r="G526" i="2"/>
  <c r="H525" i="2"/>
  <c r="G525" i="2"/>
  <c r="H523" i="2"/>
  <c r="G523" i="2"/>
  <c r="H522" i="2"/>
  <c r="G522" i="2"/>
  <c r="H521" i="2"/>
  <c r="G521" i="2"/>
  <c r="H520" i="2"/>
  <c r="G520" i="2"/>
  <c r="F519" i="2"/>
  <c r="G519" i="2" s="1"/>
  <c r="E519" i="2"/>
  <c r="D519" i="2"/>
  <c r="D518" i="2" s="1"/>
  <c r="C519" i="2"/>
  <c r="E518" i="2"/>
  <c r="C518" i="2"/>
  <c r="H517" i="2"/>
  <c r="G517" i="2"/>
  <c r="H516" i="2"/>
  <c r="G516" i="2"/>
  <c r="F515" i="2"/>
  <c r="G515" i="2" s="1"/>
  <c r="E515" i="2"/>
  <c r="D515" i="2"/>
  <c r="D514" i="2" s="1"/>
  <c r="D533" i="2" s="1"/>
  <c r="C515" i="2"/>
  <c r="E514" i="2"/>
  <c r="E533" i="2" s="1"/>
  <c r="C514" i="2"/>
  <c r="C533" i="2" s="1"/>
  <c r="H493" i="2"/>
  <c r="F492" i="2"/>
  <c r="F486" i="2" s="1"/>
  <c r="E492" i="2"/>
  <c r="D492" i="2"/>
  <c r="C492" i="2"/>
  <c r="H488" i="2"/>
  <c r="F487" i="2"/>
  <c r="E487" i="2"/>
  <c r="E486" i="2" s="1"/>
  <c r="E496" i="2" s="1"/>
  <c r="D487" i="2"/>
  <c r="C487" i="2"/>
  <c r="C486" i="2" s="1"/>
  <c r="C496" i="2" s="1"/>
  <c r="D486" i="2"/>
  <c r="D496" i="2" s="1"/>
  <c r="H478" i="2"/>
  <c r="G478" i="2"/>
  <c r="F477" i="2"/>
  <c r="E477" i="2"/>
  <c r="D477" i="2"/>
  <c r="C477" i="2"/>
  <c r="F473" i="2"/>
  <c r="F472" i="2" s="1"/>
  <c r="E473" i="2"/>
  <c r="E472" i="2" s="1"/>
  <c r="E479" i="2" s="1"/>
  <c r="D473" i="2"/>
  <c r="D472" i="2" s="1"/>
  <c r="D479" i="2" s="1"/>
  <c r="C473" i="2"/>
  <c r="C472" i="2" s="1"/>
  <c r="C479" i="2" s="1"/>
  <c r="G464" i="2"/>
  <c r="G463" i="2"/>
  <c r="H462" i="2"/>
  <c r="G462" i="2"/>
  <c r="F461" i="2"/>
  <c r="E461" i="2"/>
  <c r="D461" i="2"/>
  <c r="C461" i="2"/>
  <c r="F460" i="2"/>
  <c r="G460" i="2" s="1"/>
  <c r="E460" i="2"/>
  <c r="E465" i="2" s="1"/>
  <c r="D460" i="2"/>
  <c r="D465" i="2" s="1"/>
  <c r="C460" i="2"/>
  <c r="C465" i="2" s="1"/>
  <c r="G452" i="2"/>
  <c r="C451" i="2"/>
  <c r="G451" i="2" s="1"/>
  <c r="G449" i="2"/>
  <c r="E448" i="2"/>
  <c r="E447" i="2" s="1"/>
  <c r="E453" i="2" s="1"/>
  <c r="D448" i="2"/>
  <c r="C448" i="2"/>
  <c r="F447" i="2"/>
  <c r="D447" i="2"/>
  <c r="D453" i="2" s="1"/>
  <c r="F438" i="2"/>
  <c r="E438" i="2"/>
  <c r="D438" i="2"/>
  <c r="C438" i="2"/>
  <c r="F437" i="2"/>
  <c r="F440" i="2" s="1"/>
  <c r="E437" i="2"/>
  <c r="E440" i="2" s="1"/>
  <c r="D437" i="2"/>
  <c r="D440" i="2" s="1"/>
  <c r="C437" i="2"/>
  <c r="C440" i="2" s="1"/>
  <c r="H423" i="2"/>
  <c r="G422" i="2"/>
  <c r="F421" i="2"/>
  <c r="H421" i="2" s="1"/>
  <c r="E421" i="2"/>
  <c r="D421" i="2"/>
  <c r="D415" i="2" s="1"/>
  <c r="D426" i="2" s="1"/>
  <c r="C421" i="2"/>
  <c r="G420" i="2"/>
  <c r="H419" i="2"/>
  <c r="G417" i="2"/>
  <c r="F416" i="2"/>
  <c r="E416" i="2"/>
  <c r="E415" i="2" s="1"/>
  <c r="E426" i="2" s="1"/>
  <c r="D416" i="2"/>
  <c r="C416" i="2"/>
  <c r="C415" i="2" s="1"/>
  <c r="C426" i="2" s="1"/>
  <c r="E406" i="2"/>
  <c r="D406" i="2"/>
  <c r="C406" i="2"/>
  <c r="F404" i="2"/>
  <c r="E404" i="2"/>
  <c r="D404" i="2"/>
  <c r="C404" i="2"/>
  <c r="F403" i="2"/>
  <c r="E403" i="2"/>
  <c r="D403" i="2"/>
  <c r="C403" i="2"/>
  <c r="G402" i="2"/>
  <c r="F401" i="2"/>
  <c r="E401" i="2"/>
  <c r="D401" i="2"/>
  <c r="C401" i="2"/>
  <c r="F398" i="2"/>
  <c r="E398" i="2"/>
  <c r="D398" i="2"/>
  <c r="C398" i="2"/>
  <c r="F397" i="2"/>
  <c r="E397" i="2"/>
  <c r="D397" i="2"/>
  <c r="C397" i="2"/>
  <c r="H396" i="2"/>
  <c r="F394" i="2"/>
  <c r="E394" i="2"/>
  <c r="H394" i="2" s="1"/>
  <c r="D394" i="2"/>
  <c r="C394" i="2"/>
  <c r="F390" i="2"/>
  <c r="E390" i="2"/>
  <c r="D390" i="2"/>
  <c r="C390" i="2"/>
  <c r="H389" i="2"/>
  <c r="H387" i="2"/>
  <c r="F386" i="2"/>
  <c r="E386" i="2"/>
  <c r="D386" i="2"/>
  <c r="C386" i="2"/>
  <c r="F382" i="2"/>
  <c r="F381" i="2" s="1"/>
  <c r="E382" i="2"/>
  <c r="E381" i="2" s="1"/>
  <c r="E408" i="2" s="1"/>
  <c r="D382" i="2"/>
  <c r="D381" i="2" s="1"/>
  <c r="C382" i="2"/>
  <c r="H368" i="2"/>
  <c r="G367" i="2"/>
  <c r="F366" i="2"/>
  <c r="F361" i="2" s="1"/>
  <c r="E366" i="2"/>
  <c r="D366" i="2"/>
  <c r="C366" i="2"/>
  <c r="G365" i="2"/>
  <c r="H364" i="2"/>
  <c r="G363" i="2"/>
  <c r="F362" i="2"/>
  <c r="E362" i="2"/>
  <c r="D362" i="2"/>
  <c r="C362" i="2"/>
  <c r="H353" i="2"/>
  <c r="G353" i="2"/>
  <c r="F352" i="2"/>
  <c r="G352" i="2" s="1"/>
  <c r="E352" i="2"/>
  <c r="D352" i="2"/>
  <c r="C352" i="2"/>
  <c r="F349" i="2"/>
  <c r="F348" i="2" s="1"/>
  <c r="E349" i="2"/>
  <c r="D349" i="2"/>
  <c r="D348" i="2" s="1"/>
  <c r="C349" i="2"/>
  <c r="E348" i="2"/>
  <c r="C348" i="2"/>
  <c r="E347" i="2"/>
  <c r="C347" i="2"/>
  <c r="G347" i="2" s="1"/>
  <c r="G346" i="2"/>
  <c r="F345" i="2"/>
  <c r="E345" i="2"/>
  <c r="E344" i="2" s="1"/>
  <c r="D345" i="2"/>
  <c r="C345" i="2"/>
  <c r="C344" i="2" s="1"/>
  <c r="F344" i="2"/>
  <c r="D344" i="2"/>
  <c r="H341" i="2"/>
  <c r="G341" i="2"/>
  <c r="H339" i="2"/>
  <c r="G339" i="2"/>
  <c r="H338" i="2"/>
  <c r="H337" i="2"/>
  <c r="F336" i="2"/>
  <c r="E336" i="2"/>
  <c r="D336" i="2"/>
  <c r="C336" i="2"/>
  <c r="H335" i="2"/>
  <c r="G335" i="2"/>
  <c r="F332" i="2"/>
  <c r="E332" i="2"/>
  <c r="D332" i="2"/>
  <c r="C332" i="2"/>
  <c r="H330" i="2"/>
  <c r="H329" i="2"/>
  <c r="F328" i="2"/>
  <c r="E328" i="2"/>
  <c r="D328" i="2"/>
  <c r="C328" i="2"/>
  <c r="H324" i="2"/>
  <c r="G324" i="2"/>
  <c r="F323" i="2"/>
  <c r="H323" i="2" s="1"/>
  <c r="E323" i="2"/>
  <c r="D323" i="2"/>
  <c r="C323" i="2"/>
  <c r="C322" i="2"/>
  <c r="H320" i="2"/>
  <c r="G320" i="2"/>
  <c r="F319" i="2"/>
  <c r="E319" i="2"/>
  <c r="D319" i="2"/>
  <c r="C319" i="2"/>
  <c r="G319" i="2" s="1"/>
  <c r="H318" i="2"/>
  <c r="G318" i="2"/>
  <c r="F317" i="2"/>
  <c r="E317" i="2"/>
  <c r="D317" i="2"/>
  <c r="C317" i="2"/>
  <c r="G317" i="2" s="1"/>
  <c r="H316" i="2"/>
  <c r="G316" i="2"/>
  <c r="F315" i="2"/>
  <c r="E315" i="2"/>
  <c r="D315" i="2"/>
  <c r="C315" i="2"/>
  <c r="G315" i="2" s="1"/>
  <c r="F314" i="2"/>
  <c r="E314" i="2"/>
  <c r="D314" i="2"/>
  <c r="C314" i="2"/>
  <c r="F304" i="2"/>
  <c r="E304" i="2"/>
  <c r="D304" i="2"/>
  <c r="C304" i="2"/>
  <c r="F303" i="2"/>
  <c r="F307" i="2" s="1"/>
  <c r="E303" i="2"/>
  <c r="E307" i="2" s="1"/>
  <c r="D303" i="2"/>
  <c r="D307" i="2" s="1"/>
  <c r="C303" i="2"/>
  <c r="C307" i="2" s="1"/>
  <c r="F294" i="2"/>
  <c r="E294" i="2"/>
  <c r="D294" i="2"/>
  <c r="C294" i="2"/>
  <c r="F293" i="2"/>
  <c r="E293" i="2"/>
  <c r="D293" i="2"/>
  <c r="C293" i="2"/>
  <c r="H292" i="2"/>
  <c r="G292" i="2"/>
  <c r="H289" i="2"/>
  <c r="G289" i="2"/>
  <c r="F288" i="2"/>
  <c r="E288" i="2"/>
  <c r="D288" i="2"/>
  <c r="C288" i="2"/>
  <c r="G288" i="2" s="1"/>
  <c r="H283" i="2"/>
  <c r="G283" i="2"/>
  <c r="F282" i="2"/>
  <c r="E282" i="2"/>
  <c r="D282" i="2"/>
  <c r="C282" i="2"/>
  <c r="G282" i="2" s="1"/>
  <c r="F277" i="2"/>
  <c r="E277" i="2"/>
  <c r="D277" i="2"/>
  <c r="C277" i="2"/>
  <c r="H275" i="2"/>
  <c r="G275" i="2"/>
  <c r="F274" i="2"/>
  <c r="E274" i="2"/>
  <c r="E273" i="2" s="1"/>
  <c r="D274" i="2"/>
  <c r="C274" i="2"/>
  <c r="C273" i="2" s="1"/>
  <c r="G273" i="2" s="1"/>
  <c r="F273" i="2"/>
  <c r="D273" i="2"/>
  <c r="F271" i="2"/>
  <c r="E271" i="2"/>
  <c r="D271" i="2"/>
  <c r="C271" i="2"/>
  <c r="F270" i="2"/>
  <c r="F296" i="2" s="1"/>
  <c r="E270" i="2"/>
  <c r="D270" i="2"/>
  <c r="C270" i="2"/>
  <c r="C296" i="2" s="1"/>
  <c r="H262" i="2"/>
  <c r="G262" i="2"/>
  <c r="F261" i="2"/>
  <c r="E261" i="2"/>
  <c r="D261" i="2"/>
  <c r="C261" i="2"/>
  <c r="G261" i="2" s="1"/>
  <c r="H259" i="2"/>
  <c r="G259" i="2"/>
  <c r="F258" i="2"/>
  <c r="E258" i="2"/>
  <c r="D258" i="2"/>
  <c r="C258" i="2"/>
  <c r="G258" i="2" s="1"/>
  <c r="F255" i="2"/>
  <c r="E255" i="2"/>
  <c r="D255" i="2"/>
  <c r="C255" i="2"/>
  <c r="F253" i="2"/>
  <c r="E253" i="2"/>
  <c r="E252" i="2" s="1"/>
  <c r="E263" i="2" s="1"/>
  <c r="D253" i="2"/>
  <c r="C253" i="2"/>
  <c r="C252" i="2" s="1"/>
  <c r="F252" i="2"/>
  <c r="F263" i="2" s="1"/>
  <c r="D252" i="2"/>
  <c r="D263" i="2" s="1"/>
  <c r="F243" i="2"/>
  <c r="E243" i="2"/>
  <c r="D243" i="2"/>
  <c r="C243" i="2"/>
  <c r="F240" i="2"/>
  <c r="E240" i="2"/>
  <c r="D240" i="2"/>
  <c r="C240" i="2"/>
  <c r="F239" i="2"/>
  <c r="E239" i="2"/>
  <c r="D239" i="2"/>
  <c r="C239" i="2"/>
  <c r="F237" i="2"/>
  <c r="E237" i="2"/>
  <c r="D237" i="2"/>
  <c r="C237" i="2"/>
  <c r="F236" i="2"/>
  <c r="E236" i="2"/>
  <c r="D236" i="2"/>
  <c r="C236" i="2"/>
  <c r="F235" i="2"/>
  <c r="E235" i="2"/>
  <c r="D235" i="2"/>
  <c r="C235" i="2"/>
  <c r="F233" i="2"/>
  <c r="E233" i="2"/>
  <c r="D233" i="2"/>
  <c r="C233" i="2"/>
  <c r="F232" i="2"/>
  <c r="E232" i="2"/>
  <c r="D232" i="2"/>
  <c r="C232" i="2"/>
  <c r="F229" i="2"/>
  <c r="E229" i="2"/>
  <c r="D229" i="2"/>
  <c r="C229" i="2"/>
  <c r="G229" i="2" s="1"/>
  <c r="F228" i="2"/>
  <c r="E228" i="2"/>
  <c r="D228" i="2"/>
  <c r="C228" i="2"/>
  <c r="H227" i="2"/>
  <c r="G227" i="2"/>
  <c r="F223" i="2"/>
  <c r="E223" i="2"/>
  <c r="D223" i="2"/>
  <c r="C223" i="2"/>
  <c r="H219" i="2"/>
  <c r="F218" i="2"/>
  <c r="E218" i="2"/>
  <c r="D218" i="2"/>
  <c r="D209" i="2" s="1"/>
  <c r="C218" i="2"/>
  <c r="H214" i="2"/>
  <c r="G214" i="2"/>
  <c r="F213" i="2"/>
  <c r="E213" i="2"/>
  <c r="H213" i="2" s="1"/>
  <c r="D213" i="2"/>
  <c r="C213" i="2"/>
  <c r="F210" i="2"/>
  <c r="E210" i="2"/>
  <c r="D210" i="2"/>
  <c r="C210" i="2"/>
  <c r="F207" i="2"/>
  <c r="E207" i="2"/>
  <c r="D207" i="2"/>
  <c r="C207" i="2"/>
  <c r="F206" i="2"/>
  <c r="E206" i="2"/>
  <c r="D206" i="2"/>
  <c r="C206" i="2"/>
  <c r="F198" i="2"/>
  <c r="E198" i="2"/>
  <c r="D197" i="2"/>
  <c r="E197" i="2" s="1"/>
  <c r="F197" i="2" s="1"/>
  <c r="C197" i="2"/>
  <c r="F195" i="2"/>
  <c r="G195" i="2" s="1"/>
  <c r="E195" i="2"/>
  <c r="G194" i="2"/>
  <c r="D194" i="2"/>
  <c r="E194" i="2" s="1"/>
  <c r="F194" i="2" s="1"/>
  <c r="C194" i="2"/>
  <c r="E193" i="2"/>
  <c r="F193" i="2" s="1"/>
  <c r="H192" i="2"/>
  <c r="G192" i="2"/>
  <c r="F191" i="2"/>
  <c r="E191" i="2"/>
  <c r="D191" i="2"/>
  <c r="C191" i="2"/>
  <c r="G191" i="2" s="1"/>
  <c r="F190" i="2"/>
  <c r="E190" i="2"/>
  <c r="D190" i="2"/>
  <c r="C190" i="2"/>
  <c r="G190" i="2" s="1"/>
  <c r="H189" i="2"/>
  <c r="G189" i="2"/>
  <c r="F188" i="2"/>
  <c r="H188" i="2" s="1"/>
  <c r="H187" i="2"/>
  <c r="G187" i="2"/>
  <c r="H186" i="2"/>
  <c r="G186" i="2"/>
  <c r="H185" i="2"/>
  <c r="F184" i="2"/>
  <c r="E184" i="2"/>
  <c r="D184" i="2"/>
  <c r="C184" i="2"/>
  <c r="H183" i="2"/>
  <c r="G183" i="2"/>
  <c r="H182" i="2"/>
  <c r="G182" i="2"/>
  <c r="E181" i="2"/>
  <c r="F181" i="2" s="1"/>
  <c r="H180" i="2"/>
  <c r="G180" i="2"/>
  <c r="H178" i="2"/>
  <c r="G178" i="2"/>
  <c r="H177" i="2"/>
  <c r="G177" i="2"/>
  <c r="H176" i="2"/>
  <c r="G176" i="2"/>
  <c r="H175" i="2"/>
  <c r="G175" i="2"/>
  <c r="D174" i="2"/>
  <c r="C174" i="2"/>
  <c r="C161" i="2" s="1"/>
  <c r="C199" i="2" s="1"/>
  <c r="H173" i="2"/>
  <c r="G173" i="2"/>
  <c r="H172" i="2"/>
  <c r="G172" i="2"/>
  <c r="H171" i="2"/>
  <c r="G171" i="2"/>
  <c r="H170" i="2"/>
  <c r="G170" i="2"/>
  <c r="H169" i="2"/>
  <c r="H168" i="2"/>
  <c r="G168" i="2"/>
  <c r="F167" i="2"/>
  <c r="H167" i="2" s="1"/>
  <c r="E167" i="2"/>
  <c r="D167" i="2"/>
  <c r="C167" i="2"/>
  <c r="H166" i="2"/>
  <c r="G166" i="2"/>
  <c r="H165" i="2"/>
  <c r="G165" i="2"/>
  <c r="H164" i="2"/>
  <c r="G164" i="2"/>
  <c r="H163" i="2"/>
  <c r="G163" i="2"/>
  <c r="F162" i="2"/>
  <c r="H162" i="2" s="1"/>
  <c r="E162" i="2"/>
  <c r="D162" i="2"/>
  <c r="C162" i="2"/>
  <c r="C141" i="2"/>
  <c r="H139" i="2"/>
  <c r="G139" i="2"/>
  <c r="F138" i="2"/>
  <c r="E138" i="2"/>
  <c r="E141" i="2" s="1"/>
  <c r="D138" i="2"/>
  <c r="D141" i="2" s="1"/>
  <c r="C132" i="2"/>
  <c r="H130" i="2"/>
  <c r="G130" i="2"/>
  <c r="G129" i="2"/>
  <c r="E129" i="2"/>
  <c r="E132" i="2" s="1"/>
  <c r="D129" i="2"/>
  <c r="D132" i="2" s="1"/>
  <c r="C123" i="2"/>
  <c r="H121" i="2"/>
  <c r="G121" i="2"/>
  <c r="F120" i="2"/>
  <c r="F123" i="2" s="1"/>
  <c r="E120" i="2"/>
  <c r="E123" i="2" s="1"/>
  <c r="D120" i="2"/>
  <c r="D123" i="2" s="1"/>
  <c r="C113" i="2"/>
  <c r="H111" i="2"/>
  <c r="G111" i="2"/>
  <c r="F110" i="2"/>
  <c r="G110" i="2" s="1"/>
  <c r="E110" i="2"/>
  <c r="E113" i="2" s="1"/>
  <c r="D110" i="2"/>
  <c r="D113" i="2" s="1"/>
  <c r="F104" i="2"/>
  <c r="C104" i="2"/>
  <c r="G104" i="2" s="1"/>
  <c r="H102" i="2"/>
  <c r="G102" i="2"/>
  <c r="E101" i="2"/>
  <c r="D101" i="2"/>
  <c r="D104" i="2" s="1"/>
  <c r="C101" i="2"/>
  <c r="G101" i="2" s="1"/>
  <c r="H93" i="2"/>
  <c r="G93" i="2"/>
  <c r="F92" i="2"/>
  <c r="E92" i="2"/>
  <c r="E95" i="2" s="1"/>
  <c r="D92" i="2"/>
  <c r="D95" i="2" s="1"/>
  <c r="C92" i="2"/>
  <c r="C95" i="2" s="1"/>
  <c r="C86" i="2"/>
  <c r="H84" i="2"/>
  <c r="G84" i="2"/>
  <c r="G83" i="2"/>
  <c r="E83" i="2"/>
  <c r="D83" i="2"/>
  <c r="F61" i="2"/>
  <c r="F75" i="2" s="1"/>
  <c r="E61" i="2"/>
  <c r="E75" i="2" s="1"/>
  <c r="D61" i="2"/>
  <c r="D75" i="2" s="1"/>
  <c r="C61" i="2"/>
  <c r="C75" i="2" s="1"/>
  <c r="H60" i="2"/>
  <c r="H59" i="2"/>
  <c r="H58" i="2"/>
  <c r="G58" i="2"/>
  <c r="F57" i="2"/>
  <c r="E57" i="2"/>
  <c r="D57" i="2"/>
  <c r="C57" i="2"/>
  <c r="G57" i="2" s="1"/>
  <c r="F48" i="2"/>
  <c r="E48" i="2"/>
  <c r="D48" i="2"/>
  <c r="C48" i="2"/>
  <c r="H47" i="2"/>
  <c r="G47" i="2"/>
  <c r="H46" i="2"/>
  <c r="G46" i="2"/>
  <c r="F45" i="2"/>
  <c r="E45" i="2"/>
  <c r="D45" i="2"/>
  <c r="C45" i="2"/>
  <c r="G45" i="2" s="1"/>
  <c r="F42" i="2"/>
  <c r="E42" i="2"/>
  <c r="E38" i="2" s="1"/>
  <c r="E51" i="2" s="1"/>
  <c r="E74" i="2" s="1"/>
  <c r="D42" i="2"/>
  <c r="C42" i="2"/>
  <c r="G40" i="2"/>
  <c r="F39" i="2"/>
  <c r="E39" i="2"/>
  <c r="D39" i="2"/>
  <c r="C39" i="2"/>
  <c r="F38" i="2"/>
  <c r="F51" i="2" s="1"/>
  <c r="D38" i="2"/>
  <c r="D51" i="2" s="1"/>
  <c r="D74" i="2" s="1"/>
  <c r="H30" i="2"/>
  <c r="G30" i="2"/>
  <c r="F29" i="2"/>
  <c r="F32" i="2" s="1"/>
  <c r="E29" i="2"/>
  <c r="E32" i="2" s="1"/>
  <c r="E73" i="2" s="1"/>
  <c r="D29" i="2"/>
  <c r="D32" i="2" s="1"/>
  <c r="D73" i="2" s="1"/>
  <c r="C29" i="2"/>
  <c r="C32" i="2" s="1"/>
  <c r="C73" i="2" s="1"/>
  <c r="C23" i="2"/>
  <c r="C72" i="2" s="1"/>
  <c r="H21" i="2"/>
  <c r="G21" i="2"/>
  <c r="G19" i="2"/>
  <c r="F19" i="2"/>
  <c r="F23" i="2" s="1"/>
  <c r="E19" i="2"/>
  <c r="E23" i="2" s="1"/>
  <c r="E72" i="2" s="1"/>
  <c r="D19" i="2"/>
  <c r="D23" i="2" s="1"/>
  <c r="D72" i="2" s="1"/>
  <c r="F12" i="2"/>
  <c r="G11" i="2"/>
  <c r="H10" i="2"/>
  <c r="G10" i="2"/>
  <c r="F9" i="2"/>
  <c r="E9" i="2"/>
  <c r="D9" i="2"/>
  <c r="D71" i="2" s="1"/>
  <c r="C9" i="2"/>
  <c r="C12" i="2" s="1"/>
  <c r="H99" i="1"/>
  <c r="G99" i="1"/>
  <c r="H98" i="1"/>
  <c r="G98" i="1"/>
  <c r="F97" i="1"/>
  <c r="E97" i="1"/>
  <c r="D97" i="1"/>
  <c r="C97" i="1"/>
  <c r="G97" i="1" s="1"/>
  <c r="H96" i="1"/>
  <c r="G96" i="1"/>
  <c r="H95" i="1"/>
  <c r="G95" i="1"/>
  <c r="H94" i="1"/>
  <c r="G94" i="1"/>
  <c r="H93" i="1"/>
  <c r="G93" i="1"/>
  <c r="F92" i="1"/>
  <c r="H92" i="1" s="1"/>
  <c r="E92" i="1"/>
  <c r="D92" i="1"/>
  <c r="C92" i="1"/>
  <c r="G92" i="1" s="1"/>
  <c r="F91" i="1"/>
  <c r="E91" i="1"/>
  <c r="E90" i="1" s="1"/>
  <c r="D91" i="1"/>
  <c r="C91" i="1"/>
  <c r="C90" i="1" s="1"/>
  <c r="G90" i="1" s="1"/>
  <c r="F90" i="1"/>
  <c r="D90" i="1"/>
  <c r="H89" i="1"/>
  <c r="G89" i="1"/>
  <c r="H88" i="1"/>
  <c r="G88" i="1"/>
  <c r="H87" i="1"/>
  <c r="G87" i="1"/>
  <c r="H86" i="1"/>
  <c r="G86" i="1"/>
  <c r="F85" i="1"/>
  <c r="E85" i="1"/>
  <c r="E84" i="1" s="1"/>
  <c r="D85" i="1"/>
  <c r="C85" i="1"/>
  <c r="C84" i="1" s="1"/>
  <c r="G84" i="1" s="1"/>
  <c r="F84" i="1"/>
  <c r="D84" i="1"/>
  <c r="H83" i="1"/>
  <c r="G83" i="1"/>
  <c r="H82" i="1"/>
  <c r="G82" i="1"/>
  <c r="H81" i="1"/>
  <c r="G81" i="1"/>
  <c r="F80" i="1"/>
  <c r="E80" i="1"/>
  <c r="E79" i="1" s="1"/>
  <c r="D80" i="1"/>
  <c r="D79" i="1" s="1"/>
  <c r="C80" i="1"/>
  <c r="C79" i="1" s="1"/>
  <c r="G79" i="1" s="1"/>
  <c r="F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F71" i="1"/>
  <c r="E71" i="1"/>
  <c r="D71" i="1"/>
  <c r="C71" i="1"/>
  <c r="G71" i="1" s="1"/>
  <c r="H70" i="1"/>
  <c r="G70" i="1"/>
  <c r="F69" i="1"/>
  <c r="H69" i="1" s="1"/>
  <c r="E69" i="1"/>
  <c r="D69" i="1"/>
  <c r="C69" i="1"/>
  <c r="G69" i="1" s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F59" i="1"/>
  <c r="E59" i="1"/>
  <c r="D59" i="1"/>
  <c r="C59" i="1"/>
  <c r="G59" i="1" s="1"/>
  <c r="H58" i="1"/>
  <c r="G58" i="1"/>
  <c r="H57" i="1"/>
  <c r="G57" i="1"/>
  <c r="H56" i="1"/>
  <c r="G56" i="1"/>
  <c r="H55" i="1"/>
  <c r="G55" i="1"/>
  <c r="H54" i="1"/>
  <c r="G54" i="1"/>
  <c r="H53" i="1"/>
  <c r="G53" i="1"/>
  <c r="F52" i="1"/>
  <c r="H52" i="1" s="1"/>
  <c r="E52" i="1"/>
  <c r="D52" i="1"/>
  <c r="C52" i="1"/>
  <c r="G52" i="1" s="1"/>
  <c r="H51" i="1"/>
  <c r="G51" i="1"/>
  <c r="H50" i="1"/>
  <c r="G50" i="1"/>
  <c r="H49" i="1"/>
  <c r="G49" i="1"/>
  <c r="H48" i="1"/>
  <c r="G48" i="1"/>
  <c r="F47" i="1"/>
  <c r="E47" i="1"/>
  <c r="E46" i="1" s="1"/>
  <c r="D47" i="1"/>
  <c r="C47" i="1"/>
  <c r="C46" i="1" s="1"/>
  <c r="F46" i="1"/>
  <c r="D46" i="1"/>
  <c r="H45" i="1"/>
  <c r="G45" i="1"/>
  <c r="H44" i="1"/>
  <c r="G44" i="1"/>
  <c r="F43" i="1"/>
  <c r="E43" i="1"/>
  <c r="D43" i="1"/>
  <c r="C43" i="1"/>
  <c r="G43" i="1" s="1"/>
  <c r="H42" i="1"/>
  <c r="G42" i="1"/>
  <c r="F41" i="1"/>
  <c r="H41" i="1" s="1"/>
  <c r="E41" i="1"/>
  <c r="D41" i="1"/>
  <c r="C41" i="1"/>
  <c r="G41" i="1" s="1"/>
  <c r="H40" i="1"/>
  <c r="G40" i="1"/>
  <c r="F39" i="1"/>
  <c r="E39" i="1"/>
  <c r="E38" i="1" s="1"/>
  <c r="E100" i="1" s="1"/>
  <c r="D39" i="1"/>
  <c r="C39" i="1"/>
  <c r="G39" i="1" s="1"/>
  <c r="G38" i="1"/>
  <c r="F38" i="1"/>
  <c r="F100" i="1" s="1"/>
  <c r="D38" i="1"/>
  <c r="C29" i="1"/>
  <c r="H28" i="1"/>
  <c r="G28" i="1"/>
  <c r="H27" i="1"/>
  <c r="G27" i="1"/>
  <c r="H26" i="1"/>
  <c r="G26" i="1"/>
  <c r="H25" i="1"/>
  <c r="G25" i="1"/>
  <c r="H24" i="1"/>
  <c r="G24" i="1"/>
  <c r="H23" i="1"/>
  <c r="G23" i="1"/>
  <c r="F22" i="1"/>
  <c r="G22" i="1" s="1"/>
  <c r="E22" i="1"/>
  <c r="D22" i="1"/>
  <c r="H21" i="1"/>
  <c r="G21" i="1"/>
  <c r="H20" i="1"/>
  <c r="G20" i="1"/>
  <c r="H19" i="1"/>
  <c r="G19" i="1"/>
  <c r="H18" i="1"/>
  <c r="G18" i="1"/>
  <c r="G17" i="1"/>
  <c r="F17" i="1"/>
  <c r="H17" i="1" s="1"/>
  <c r="E17" i="1"/>
  <c r="D17" i="1"/>
  <c r="H16" i="1"/>
  <c r="G16" i="1"/>
  <c r="H15" i="1"/>
  <c r="G15" i="1"/>
  <c r="H14" i="1"/>
  <c r="G14" i="1"/>
  <c r="H13" i="1"/>
  <c r="G13" i="1"/>
  <c r="F12" i="1"/>
  <c r="G12" i="1" s="1"/>
  <c r="E12" i="1"/>
  <c r="D12" i="1"/>
  <c r="H11" i="1"/>
  <c r="G11" i="1"/>
  <c r="H10" i="1"/>
  <c r="G10" i="1"/>
  <c r="G9" i="1"/>
  <c r="F9" i="1"/>
  <c r="H9" i="1" s="1"/>
  <c r="E9" i="1"/>
  <c r="D9" i="1"/>
  <c r="G120" i="2" l="1"/>
  <c r="G181" i="2"/>
  <c r="F174" i="2"/>
  <c r="G174" i="2" s="1"/>
  <c r="G461" i="2"/>
  <c r="H461" i="2"/>
  <c r="C38" i="2"/>
  <c r="C51" i="2" s="1"/>
  <c r="C74" i="2" s="1"/>
  <c r="C145" i="2"/>
  <c r="H101" i="2"/>
  <c r="E104" i="2"/>
  <c r="H104" i="2"/>
  <c r="F141" i="2"/>
  <c r="G138" i="2"/>
  <c r="E174" i="2"/>
  <c r="E161" i="2" s="1"/>
  <c r="E199" i="2" s="1"/>
  <c r="G218" i="2"/>
  <c r="F209" i="2"/>
  <c r="C209" i="2"/>
  <c r="E209" i="2"/>
  <c r="E245" i="2" s="1"/>
  <c r="C245" i="2"/>
  <c r="E296" i="2"/>
  <c r="C354" i="2"/>
  <c r="D322" i="2"/>
  <c r="D354" i="2" s="1"/>
  <c r="G336" i="2"/>
  <c r="H336" i="2"/>
  <c r="D361" i="2"/>
  <c r="D371" i="2" s="1"/>
  <c r="G362" i="2"/>
  <c r="H362" i="2"/>
  <c r="C381" i="2"/>
  <c r="G531" i="2"/>
  <c r="H531" i="2"/>
  <c r="C596" i="2"/>
  <c r="C615" i="2" s="1"/>
  <c r="E596" i="2"/>
  <c r="E638" i="2"/>
  <c r="E663" i="2"/>
  <c r="D12" i="2"/>
  <c r="G39" i="2"/>
  <c r="H45" i="2"/>
  <c r="H57" i="2"/>
  <c r="G92" i="2"/>
  <c r="G162" i="2"/>
  <c r="G167" i="2"/>
  <c r="D161" i="2"/>
  <c r="D199" i="2" s="1"/>
  <c r="G184" i="2"/>
  <c r="H191" i="2"/>
  <c r="G213" i="2"/>
  <c r="H223" i="2"/>
  <c r="H229" i="2"/>
  <c r="H261" i="2"/>
  <c r="D296" i="2"/>
  <c r="H282" i="2"/>
  <c r="H315" i="2"/>
  <c r="H319" i="2"/>
  <c r="G323" i="2"/>
  <c r="E322" i="2"/>
  <c r="G344" i="2"/>
  <c r="C361" i="2"/>
  <c r="C371" i="2" s="1"/>
  <c r="E361" i="2"/>
  <c r="E371" i="2" s="1"/>
  <c r="H386" i="2"/>
  <c r="G477" i="2"/>
  <c r="H492" i="2"/>
  <c r="C550" i="2"/>
  <c r="C566" i="2" s="1"/>
  <c r="G566" i="2" s="1"/>
  <c r="G597" i="2"/>
  <c r="H609" i="2"/>
  <c r="G626" i="2"/>
  <c r="H632" i="2"/>
  <c r="H649" i="2"/>
  <c r="D663" i="2"/>
  <c r="G661" i="2"/>
  <c r="G714" i="2"/>
  <c r="G718" i="2"/>
  <c r="G722" i="2"/>
  <c r="G726" i="2"/>
  <c r="G730" i="2"/>
  <c r="G736" i="2"/>
  <c r="G740" i="2"/>
  <c r="G745" i="2"/>
  <c r="G749" i="2"/>
  <c r="G753" i="2"/>
  <c r="G755" i="2"/>
  <c r="H757" i="2"/>
  <c r="G756" i="2"/>
  <c r="C757" i="2"/>
  <c r="D100" i="1"/>
  <c r="C100" i="1"/>
  <c r="G46" i="1"/>
  <c r="H100" i="1"/>
  <c r="H46" i="1"/>
  <c r="G47" i="1"/>
  <c r="H79" i="1"/>
  <c r="G80" i="1"/>
  <c r="H84" i="1"/>
  <c r="G85" i="1"/>
  <c r="H90" i="1"/>
  <c r="G91" i="1"/>
  <c r="C71" i="2"/>
  <c r="C76" i="2" s="1"/>
  <c r="E12" i="2"/>
  <c r="E71" i="2"/>
  <c r="E76" i="2" s="1"/>
  <c r="G9" i="2"/>
  <c r="D144" i="2"/>
  <c r="G29" i="2"/>
  <c r="F74" i="2"/>
  <c r="H51" i="2"/>
  <c r="H141" i="2"/>
  <c r="G141" i="2"/>
  <c r="G252" i="2"/>
  <c r="C263" i="2"/>
  <c r="G348" i="2"/>
  <c r="H348" i="2"/>
  <c r="C408" i="2"/>
  <c r="C380" i="2"/>
  <c r="H12" i="1"/>
  <c r="H22" i="1"/>
  <c r="H39" i="1"/>
  <c r="H43" i="1"/>
  <c r="H47" i="1"/>
  <c r="H59" i="1"/>
  <c r="H71" i="1"/>
  <c r="H80" i="1"/>
  <c r="H85" i="1"/>
  <c r="H91" i="1"/>
  <c r="H97" i="1"/>
  <c r="G100" i="1"/>
  <c r="D76" i="2"/>
  <c r="H9" i="2"/>
  <c r="F144" i="2"/>
  <c r="F71" i="2"/>
  <c r="F63" i="2"/>
  <c r="G12" i="2"/>
  <c r="F72" i="2"/>
  <c r="H23" i="2"/>
  <c r="G23" i="2"/>
  <c r="F73" i="2"/>
  <c r="H32" i="2"/>
  <c r="G32" i="2"/>
  <c r="H75" i="2"/>
  <c r="G75" i="2"/>
  <c r="H123" i="2"/>
  <c r="G123" i="2"/>
  <c r="D498" i="2"/>
  <c r="G472" i="2"/>
  <c r="F479" i="2"/>
  <c r="H472" i="2"/>
  <c r="G550" i="2"/>
  <c r="G61" i="2"/>
  <c r="H83" i="2"/>
  <c r="H92" i="2"/>
  <c r="F95" i="2"/>
  <c r="H110" i="2"/>
  <c r="F113" i="2"/>
  <c r="H129" i="2"/>
  <c r="F132" i="2"/>
  <c r="H174" i="2"/>
  <c r="H181" i="2"/>
  <c r="H184" i="2"/>
  <c r="D245" i="2"/>
  <c r="G228" i="2"/>
  <c r="H263" i="2"/>
  <c r="H296" i="2"/>
  <c r="H273" i="2"/>
  <c r="G274" i="2"/>
  <c r="E354" i="2"/>
  <c r="E428" i="2" s="1"/>
  <c r="E500" i="2" s="1"/>
  <c r="G314" i="2"/>
  <c r="H328" i="2"/>
  <c r="G332" i="2"/>
  <c r="F322" i="2"/>
  <c r="F371" i="2"/>
  <c r="G361" i="2"/>
  <c r="G366" i="2"/>
  <c r="G416" i="2"/>
  <c r="F453" i="2"/>
  <c r="F465" i="2"/>
  <c r="F496" i="2"/>
  <c r="H496" i="2" s="1"/>
  <c r="H486" i="2"/>
  <c r="G551" i="2"/>
  <c r="G596" i="2"/>
  <c r="H596" i="2"/>
  <c r="F615" i="2"/>
  <c r="G628" i="2"/>
  <c r="H628" i="2"/>
  <c r="G651" i="2"/>
  <c r="C648" i="2"/>
  <c r="G655" i="2"/>
  <c r="H655" i="2"/>
  <c r="F654" i="2"/>
  <c r="G37" i="4"/>
  <c r="G41" i="4"/>
  <c r="H41" i="4"/>
  <c r="G88" i="4"/>
  <c r="H88" i="4"/>
  <c r="F87" i="4"/>
  <c r="H38" i="1"/>
  <c r="H19" i="2"/>
  <c r="H29" i="2"/>
  <c r="H38" i="2"/>
  <c r="H61" i="2"/>
  <c r="H120" i="2"/>
  <c r="H138" i="2"/>
  <c r="G188" i="2"/>
  <c r="H190" i="2"/>
  <c r="D196" i="2"/>
  <c r="E196" i="2" s="1"/>
  <c r="F196" i="2" s="1"/>
  <c r="H209" i="2"/>
  <c r="H218" i="2"/>
  <c r="G223" i="2"/>
  <c r="H228" i="2"/>
  <c r="H258" i="2"/>
  <c r="H274" i="2"/>
  <c r="H288" i="2"/>
  <c r="G296" i="2"/>
  <c r="H314" i="2"/>
  <c r="H317" i="2"/>
  <c r="H332" i="2"/>
  <c r="G345" i="2"/>
  <c r="H352" i="2"/>
  <c r="H361" i="2"/>
  <c r="H366" i="2"/>
  <c r="E380" i="2"/>
  <c r="H381" i="2"/>
  <c r="D408" i="2"/>
  <c r="D380" i="2"/>
  <c r="F408" i="2"/>
  <c r="F380" i="2"/>
  <c r="H416" i="2"/>
  <c r="G421" i="2"/>
  <c r="F415" i="2"/>
  <c r="E498" i="2"/>
  <c r="G448" i="2"/>
  <c r="C447" i="2"/>
  <c r="C453" i="2" s="1"/>
  <c r="C498" i="2" s="1"/>
  <c r="H460" i="2"/>
  <c r="H477" i="2"/>
  <c r="H487" i="2"/>
  <c r="F514" i="2"/>
  <c r="H515" i="2"/>
  <c r="F518" i="2"/>
  <c r="H519" i="2"/>
  <c r="H551" i="2"/>
  <c r="H566" i="2"/>
  <c r="G573" i="2"/>
  <c r="F576" i="2"/>
  <c r="H573" i="2"/>
  <c r="G585" i="2"/>
  <c r="F588" i="2"/>
  <c r="H585" i="2"/>
  <c r="G600" i="2"/>
  <c r="H600" i="2"/>
  <c r="D638" i="2"/>
  <c r="D666" i="2" s="1"/>
  <c r="D623" i="2"/>
  <c r="F638" i="2"/>
  <c r="G624" i="2"/>
  <c r="H624" i="2"/>
  <c r="F623" i="2"/>
  <c r="G634" i="2"/>
  <c r="H634" i="2"/>
  <c r="G57" i="4"/>
  <c r="H57" i="4"/>
  <c r="G78" i="4"/>
  <c r="H78" i="4"/>
  <c r="F77" i="4"/>
  <c r="H252" i="2"/>
  <c r="H550" i="2"/>
  <c r="E615" i="2"/>
  <c r="E666" i="2" s="1"/>
  <c r="H602" i="2"/>
  <c r="K7" i="3"/>
  <c r="D9" i="3"/>
  <c r="O9" i="3" s="1"/>
  <c r="D20" i="3"/>
  <c r="O20" i="3" s="1"/>
  <c r="G18" i="3"/>
  <c r="E29" i="4"/>
  <c r="G9" i="4"/>
  <c r="D44" i="4"/>
  <c r="D97" i="4" s="1"/>
  <c r="G45" i="4"/>
  <c r="H45" i="4"/>
  <c r="F44" i="4"/>
  <c r="G69" i="4"/>
  <c r="H69" i="4"/>
  <c r="G83" i="4"/>
  <c r="H83" i="4"/>
  <c r="F82" i="4"/>
  <c r="G94" i="4"/>
  <c r="H94" i="4"/>
  <c r="H648" i="2"/>
  <c r="F703" i="2"/>
  <c r="G690" i="2"/>
  <c r="H714" i="2"/>
  <c r="H722" i="2"/>
  <c r="H730" i="2"/>
  <c r="H740" i="2"/>
  <c r="H749" i="2"/>
  <c r="D7" i="3"/>
  <c r="E9" i="3"/>
  <c r="G9" i="3" s="1"/>
  <c r="G7" i="3"/>
  <c r="H29" i="4"/>
  <c r="H17" i="4"/>
  <c r="H37" i="4"/>
  <c r="G39" i="4"/>
  <c r="F36" i="4"/>
  <c r="H755" i="2"/>
  <c r="D18" i="3"/>
  <c r="H9" i="4"/>
  <c r="G453" i="2" l="1"/>
  <c r="F161" i="2"/>
  <c r="H161" i="2" s="1"/>
  <c r="D428" i="2"/>
  <c r="D500" i="2" s="1"/>
  <c r="D669" i="2" s="1"/>
  <c r="G38" i="2"/>
  <c r="C428" i="2"/>
  <c r="C500" i="2" s="1"/>
  <c r="G51" i="2"/>
  <c r="D63" i="2"/>
  <c r="C63" i="2"/>
  <c r="C144" i="2"/>
  <c r="G209" i="2"/>
  <c r="F245" i="2"/>
  <c r="O7" i="3"/>
  <c r="G44" i="4"/>
  <c r="H44" i="4"/>
  <c r="G623" i="2"/>
  <c r="H623" i="2"/>
  <c r="G576" i="2"/>
  <c r="H576" i="2"/>
  <c r="H380" i="2"/>
  <c r="G380" i="2"/>
  <c r="F199" i="2"/>
  <c r="G161" i="2"/>
  <c r="G87" i="4"/>
  <c r="H87" i="4"/>
  <c r="C663" i="2"/>
  <c r="C666" i="2" s="1"/>
  <c r="C669" i="2" s="1"/>
  <c r="G648" i="2"/>
  <c r="G615" i="2"/>
  <c r="H615" i="2"/>
  <c r="G465" i="2"/>
  <c r="H465" i="2"/>
  <c r="H371" i="2"/>
  <c r="G371" i="2"/>
  <c r="E669" i="2"/>
  <c r="G132" i="2"/>
  <c r="H132" i="2"/>
  <c r="G113" i="2"/>
  <c r="H113" i="2"/>
  <c r="G95" i="2"/>
  <c r="H95" i="2"/>
  <c r="G86" i="2"/>
  <c r="H86" i="2"/>
  <c r="H72" i="2"/>
  <c r="G72" i="2"/>
  <c r="G63" i="2"/>
  <c r="G144" i="2"/>
  <c r="H74" i="2"/>
  <c r="G74" i="2"/>
  <c r="O18" i="3"/>
  <c r="F97" i="4"/>
  <c r="H36" i="4"/>
  <c r="G36" i="4"/>
  <c r="H703" i="2"/>
  <c r="G703" i="2"/>
  <c r="G82" i="4"/>
  <c r="H82" i="4"/>
  <c r="G77" i="4"/>
  <c r="H77" i="4"/>
  <c r="H638" i="2"/>
  <c r="G638" i="2"/>
  <c r="G588" i="2"/>
  <c r="H588" i="2"/>
  <c r="G518" i="2"/>
  <c r="H518" i="2"/>
  <c r="G514" i="2"/>
  <c r="F533" i="2"/>
  <c r="H514" i="2"/>
  <c r="H415" i="2"/>
  <c r="G415" i="2"/>
  <c r="F426" i="2"/>
  <c r="H408" i="2"/>
  <c r="G408" i="2"/>
  <c r="G654" i="2"/>
  <c r="F663" i="2"/>
  <c r="F666" i="2" s="1"/>
  <c r="H654" i="2"/>
  <c r="G447" i="2"/>
  <c r="H322" i="2"/>
  <c r="F354" i="2"/>
  <c r="G322" i="2"/>
  <c r="G263" i="2"/>
  <c r="G479" i="2"/>
  <c r="H479" i="2"/>
  <c r="F498" i="2"/>
  <c r="H73" i="2"/>
  <c r="G73" i="2"/>
  <c r="F76" i="2"/>
  <c r="H71" i="2"/>
  <c r="G71" i="2"/>
  <c r="E144" i="2"/>
  <c r="H144" i="2" s="1"/>
  <c r="E63" i="2"/>
  <c r="H63" i="2" s="1"/>
  <c r="H12" i="2"/>
  <c r="G29" i="1"/>
  <c r="H29" i="1"/>
  <c r="H245" i="2" l="1"/>
  <c r="G245" i="2"/>
  <c r="H146" i="2"/>
  <c r="G146" i="2"/>
  <c r="G498" i="2"/>
  <c r="H498" i="2"/>
  <c r="G666" i="2"/>
  <c r="H666" i="2"/>
  <c r="H76" i="2"/>
  <c r="G76" i="2"/>
  <c r="G354" i="2"/>
  <c r="H354" i="2"/>
  <c r="G663" i="2"/>
  <c r="H663" i="2"/>
  <c r="G426" i="2"/>
  <c r="H426" i="2"/>
  <c r="G533" i="2"/>
  <c r="H533" i="2"/>
  <c r="H97" i="4"/>
  <c r="G97" i="4"/>
  <c r="G199" i="2"/>
  <c r="F428" i="2"/>
  <c r="H199" i="2"/>
  <c r="G428" i="2" l="1"/>
  <c r="F500" i="2"/>
  <c r="H428" i="2"/>
  <c r="F669" i="2" l="1"/>
  <c r="G500" i="2"/>
  <c r="H500" i="2"/>
  <c r="G669" i="2" l="1"/>
  <c r="H669" i="2"/>
</calcChain>
</file>

<file path=xl/sharedStrings.xml><?xml version="1.0" encoding="utf-8"?>
<sst xmlns="http://schemas.openxmlformats.org/spreadsheetml/2006/main" count="1293" uniqueCount="370">
  <si>
    <t xml:space="preserve">IZVJEŠTAJ O IZVRŠENJU FINANCIJSKOG PLANA </t>
  </si>
  <si>
    <t>PO EKONOMSKOJ KLASIFIKACIJI</t>
  </si>
  <si>
    <t>PRIHODI I PRIMICI</t>
  </si>
  <si>
    <t xml:space="preserve">Račun prihoda/
primitka </t>
  </si>
  <si>
    <t>Naziv računa</t>
  </si>
  <si>
    <t xml:space="preserve">Ostvarenje/
izvršenje 01.01-30.06.2023. </t>
  </si>
  <si>
    <t>Izvorni plan 2023.</t>
  </si>
  <si>
    <t>Tekući plan 2023.</t>
  </si>
  <si>
    <t>Ostvarenje/
izvršenje 01.01-30.06.2023.</t>
  </si>
  <si>
    <t>Indeks</t>
  </si>
  <si>
    <t>6=5/2*100</t>
  </si>
  <si>
    <t>7=5/4*100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</si>
  <si>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</si>
  <si>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</si>
  <si>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</si>
  <si>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Prihodi od prodaje proizvoda i robe te pruženih usluga i prihodi od donacija</t>
  </si>
  <si>
    <t>Prihodi od prodaje proizvoda i robe te pruženih usluga</t>
  </si>
  <si>
    <t>Tekuće donacije od pravnih i fizičkih osoba</t>
  </si>
  <si>
    <t>Tekuće donacije od ostalih subjekta izvan općeg proračuna</t>
  </si>
  <si>
    <t>Kapitalne donacije od pravnih i fizičkih osoba</t>
  </si>
  <si>
    <t>Prihodi po posebnim propisima</t>
  </si>
  <si>
    <t>Sufinanciranje cijene usluge, participacije i slično</t>
  </si>
  <si>
    <t>Ostali nespomenuti prihodi po posebnim propisima</t>
  </si>
  <si>
    <t>Kamate za depozite po viđenju</t>
  </si>
  <si>
    <t>Pomoći iz inozemstva i od subjekata unutar općeg proračuna</t>
  </si>
  <si>
    <t>Tekuće pomoći međunarodnih organizacija</t>
  </si>
  <si>
    <t>Kapitalne pomoći iz inozemstva</t>
  </si>
  <si>
    <t>Tekuće pomoći iz proračuna koji im nije nadležan</t>
  </si>
  <si>
    <t>Kapitalne pomoći iz proračuna koji im nije nadležan</t>
  </si>
  <si>
    <t>tekuće pomoći – EU sredstva</t>
  </si>
  <si>
    <t>Kapitalne pomoći temeljem prijenosa EU sredstava</t>
  </si>
  <si>
    <t xml:space="preserve">UKUPNO PRIHODI </t>
  </si>
  <si>
    <t>RASHODI I IZDACI</t>
  </si>
  <si>
    <t>Račun rashoda/
izdatka</t>
  </si>
  <si>
    <t>Ostvarenje/
izvršenje01.01-30.06.2023.</t>
  </si>
  <si>
    <t>Rashodi za zaposlene</t>
  </si>
  <si>
    <t>Plaće</t>
  </si>
  <si>
    <t>Plaće za redovan rad</t>
  </si>
  <si>
    <t xml:space="preserve">Ostali rashodi za zaposlene </t>
  </si>
  <si>
    <t>3121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</si>
  <si>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</si>
  <si>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</si>
  <si>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</si>
  <si>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</si>
  <si>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</si>
  <si>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3211</t>
  </si>
  <si>
    <t>Službena putovanja</t>
  </si>
  <si>
    <t>3212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</si>
  <si>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</si>
  <si>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</si>
  <si>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</si>
  <si>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</si>
  <si>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3221</t>
  </si>
  <si>
    <t>Uredski materijal i ostali materijalni rashodi</t>
  </si>
  <si>
    <t>Materijal i sirovine</t>
  </si>
  <si>
    <t>3223</t>
  </si>
  <si>
    <t>Energija</t>
  </si>
  <si>
    <t>3224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</si>
  <si>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</si>
  <si>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</si>
  <si>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</si>
  <si>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</si>
  <si>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3231</t>
  </si>
  <si>
    <t>Usluge telefona, pošte i prijevoza</t>
  </si>
  <si>
    <t>3232</t>
  </si>
  <si>
    <t>Usluge tekućeg i investicijskog održavanja</t>
  </si>
  <si>
    <t>Usluge promidžbe i informiranja</t>
  </si>
  <si>
    <t>3234</t>
  </si>
  <si>
    <t>Komunalne usluge</t>
  </si>
  <si>
    <t>Zakuonine i najamnine</t>
  </si>
  <si>
    <t>Zdravstvene i veterinarske usluge</t>
  </si>
  <si>
    <t>Intelektualne i osobne usluge- drugi doh.</t>
  </si>
  <si>
    <t>3238</t>
  </si>
  <si>
    <t>Računalne usluge</t>
  </si>
  <si>
    <t>3239</t>
  </si>
  <si>
    <t>Ostale usluge</t>
  </si>
  <si>
    <t xml:space="preserve">Naknade troškova osobama izvan radnog odnosa </t>
  </si>
  <si>
    <t>Ostali nespomenuti rashodi poslovanja</t>
  </si>
  <si>
    <t>3291</t>
  </si>
  <si>
    <t>Naknade za rad predstavničkih i izvršnih tijela, povjerenstava i slično</t>
  </si>
  <si>
    <t>Premije osiguranja</t>
  </si>
  <si>
    <t>3293</t>
  </si>
  <si>
    <t>Reprezentacija</t>
  </si>
  <si>
    <t>Članarine i norme</t>
  </si>
  <si>
    <t>Pristojbe i naknade</t>
  </si>
  <si>
    <t>Troškovi sudskih postupaka-pravomoćne presude</t>
  </si>
  <si>
    <t>3299</t>
  </si>
  <si>
    <t>Financijski rashodi</t>
  </si>
  <si>
    <t>Ostali financijski rashodi</t>
  </si>
  <si>
    <t>3431</t>
  </si>
  <si>
    <t>Bankarske usluge i usluge platnog prometa</t>
  </si>
  <si>
    <t>Negativne teč.razlike</t>
  </si>
  <si>
    <t>Zatezne kamate</t>
  </si>
  <si>
    <t xml:space="preserve">Naknade građanima i kućanstvima </t>
  </si>
  <si>
    <t>Ostale naknade građanima i kućanstvim aiz proračuna</t>
  </si>
  <si>
    <t>Naknade građanima i kućastvima u novcu</t>
  </si>
  <si>
    <t>Naknade građanima i kućanstvima u naravi</t>
  </si>
  <si>
    <t>Naknade građaima i i kućanstvima iz EU sredstava</t>
  </si>
  <si>
    <t>Tekuće donacije iu naravi</t>
  </si>
  <si>
    <t>Rashodi za nabavu nefinancijske imovine</t>
  </si>
  <si>
    <t>Rashodi za nabavu proizvedene dugotrajne imovine</t>
  </si>
  <si>
    <t>Postrojenja i oprema</t>
  </si>
  <si>
    <t>4221</t>
  </si>
  <si>
    <t>Uredska oprema i namještaj</t>
  </si>
  <si>
    <t>4222</t>
  </si>
  <si>
    <t>Komunikacijska oprema</t>
  </si>
  <si>
    <t>Instrumenti,uređaji</t>
  </si>
  <si>
    <t>Sportska i glazbena oprema</t>
  </si>
  <si>
    <t>Knjige,umjetnička djela i ostale izložb.vrijednosti</t>
  </si>
  <si>
    <t>Knjige</t>
  </si>
  <si>
    <t>Ulaganje u računalne programe</t>
  </si>
  <si>
    <t>UKUPNO RASHODI</t>
  </si>
  <si>
    <t xml:space="preserve">Izvor financiranja 1 Opći prihodi i primici </t>
  </si>
  <si>
    <t>UKUPNO Izvor financiranja Opći prihodi i primici</t>
  </si>
  <si>
    <t>Izvor financiranja 3 Vlastiti prihodi</t>
  </si>
  <si>
    <t xml:space="preserve">Prihodi od prodaje proizvoda i robe </t>
  </si>
  <si>
    <t>Prihodi od pruženih usluga</t>
  </si>
  <si>
    <t>Kapitalna donacija</t>
  </si>
  <si>
    <t>UKUPNO Izvor financiranja Vlastiti prihodi</t>
  </si>
  <si>
    <t xml:space="preserve">Izvor financiranja 4 Prihodi za posebne namjene </t>
  </si>
  <si>
    <t>UKUPNO Izvor financiranja Prihodi za posebne namjene</t>
  </si>
  <si>
    <t xml:space="preserve">Izvor financiranja 5 Pomoći </t>
  </si>
  <si>
    <t>Pomoći međunarodnih organizacija</t>
  </si>
  <si>
    <t>Tekuće pomoći međ.organizacija</t>
  </si>
  <si>
    <t>Kapitalne pomoći od međunarodnih organizacija</t>
  </si>
  <si>
    <t>Pomoći proračunu iz drugih proračuna</t>
  </si>
  <si>
    <t>Tekuće pomoći proračunu iz drugih proračuna</t>
  </si>
  <si>
    <t>Pomoći od izvanproračunskih korisnika</t>
  </si>
  <si>
    <t>Pomoći proračunskim korisnicima iz proračuna koji im nije nadležan</t>
  </si>
  <si>
    <t>Tekuće pomoći prorač.korisnicima iz proračuna</t>
  </si>
  <si>
    <t>Kapitalne pomoći pror.korisnicima iz pror.koji im nije nadležan</t>
  </si>
  <si>
    <t xml:space="preserve">Pomoći temeljem prijenosa EU sredstava </t>
  </si>
  <si>
    <t>Tekuće pomoći prijenosa EU sredstava</t>
  </si>
  <si>
    <t>UKUPNO Izvor financiranja Pomoći</t>
  </si>
  <si>
    <t xml:space="preserve">Izvor financiranja 6 Donacije </t>
  </si>
  <si>
    <t>Donacije</t>
  </si>
  <si>
    <t>Tekuće donacije od neprofitnih organizacija</t>
  </si>
  <si>
    <t>Tekuće donacije od ostalih subjekata izvan općeg proračuna</t>
  </si>
  <si>
    <t>Kapitalne donacije od neprofitnih organizacija</t>
  </si>
  <si>
    <t>UKUPNO Izvor financiranja Donacije</t>
  </si>
  <si>
    <t xml:space="preserve">PRIHODI PO IZVORIMA FINANCIRANJA </t>
  </si>
  <si>
    <t>Opći prihodi i primici</t>
  </si>
  <si>
    <t>Vlastiti prihodi</t>
  </si>
  <si>
    <t xml:space="preserve">Prihodi za posebne namjene </t>
  </si>
  <si>
    <t>Pomoći</t>
  </si>
  <si>
    <t>Ukupno prihodi</t>
  </si>
  <si>
    <t xml:space="preserve">KORIŠTENJE PRENESENOG VIŠKA / POKRIĆE MANJKA  </t>
  </si>
  <si>
    <t>Izvor financiranja 9-Proračun  -4421 i 111</t>
  </si>
  <si>
    <t>Višak/manjak prihoda</t>
  </si>
  <si>
    <t xml:space="preserve">Višak prihoda poslovanja </t>
  </si>
  <si>
    <t>Manjak prihoda poslovanja</t>
  </si>
  <si>
    <t>UKUPNO Izvor financiranja -Proračun 4421  i 111</t>
  </si>
  <si>
    <t>UKUPNO Izvor financiranja Vlastiti prihodi - preneseni višak</t>
  </si>
  <si>
    <t>Izvor financiranja 97 Prihodi od prodaje nefinancijske imovine - preneseni višak</t>
  </si>
  <si>
    <t>UKUPNO Izvor financiranja Prihodi za posebne namjene - preneseni višak</t>
  </si>
  <si>
    <t>Izvor financiranja 9- prihodi za posebne namjene -431501</t>
  </si>
  <si>
    <t>Izvor financiranja 9 – Donacije -621501</t>
  </si>
  <si>
    <t>Izvor financiranja 9- sredstva EU projekata -525101</t>
  </si>
  <si>
    <t>Izvorni plan 2023</t>
  </si>
  <si>
    <t>Sveukupno prihodi</t>
  </si>
  <si>
    <t>višak/manjak po izvorima</t>
  </si>
  <si>
    <t>Sveukupno prihodi +višak/manjak</t>
  </si>
  <si>
    <t>PROGRAM 5501 Zakonski standard ustanova srednjeg školstva</t>
  </si>
  <si>
    <t>Aktivnost A 550101- Osiguravanje uvjeta rada</t>
  </si>
  <si>
    <t xml:space="preserve">Izvor financiranja  1 Opći prihodi i primici </t>
  </si>
  <si>
    <t>Program: 550101-Osig.uvjeta rada; IZVOR:4421-DEC- proracunski- PGŽ</t>
  </si>
  <si>
    <t>Naknade za prijevoz</t>
  </si>
  <si>
    <t>Namirnice</t>
  </si>
  <si>
    <t>Materijal i dijelovi za tekuće i investicijsko održ.</t>
  </si>
  <si>
    <t>Sitni inventar</t>
  </si>
  <si>
    <t>Usluge telefona,pošte i prijevoza</t>
  </si>
  <si>
    <t>Usluge promidžbe</t>
  </si>
  <si>
    <t>Zakupnine i najamnine</t>
  </si>
  <si>
    <t>Intelektualne i osobne usluge</t>
  </si>
  <si>
    <t>Naknade kućanstvima</t>
  </si>
  <si>
    <t>Rashodi za nabavu proizv.dugotrajne imovine</t>
  </si>
  <si>
    <t>Knjige,umjetnička djela</t>
  </si>
  <si>
    <t>UKUPNO A/Tpr./Kpr.</t>
  </si>
  <si>
    <t xml:space="preserve">Izvor financiranja  3 Vlastiti prihodi </t>
  </si>
  <si>
    <t>Program: 550101-Osig.uvjeta rada; IZVOR:321501- vlastiti</t>
  </si>
  <si>
    <t>Bankarske usluge</t>
  </si>
  <si>
    <t>Naknade građanima i kućanstvima na temelju osiguranja i druge naknade</t>
  </si>
  <si>
    <t>Ostale naknade građanima i kućanstvima iz proračuna</t>
  </si>
  <si>
    <t>Rashodi za nabavu neproizvedene dugotrajne imovine</t>
  </si>
  <si>
    <t>Nematerijalna imovina</t>
  </si>
  <si>
    <t>Licence</t>
  </si>
  <si>
    <t>Postrjenja i oprema</t>
  </si>
  <si>
    <t>Uredski namještaj i oprema</t>
  </si>
  <si>
    <t>Izvor financiranja 93 Vlastiti prihodi- višak</t>
  </si>
  <si>
    <t>Program: 550101-Osig.uvjeta rada; IZVOR:383501-Prenesena sredstva</t>
  </si>
  <si>
    <t>Program: 550101-Osig.uvjeta rada; IZVOR:431501-posebne namjene</t>
  </si>
  <si>
    <t xml:space="preserve">Službena , radna i zaštitna odjeća i obuća </t>
  </si>
  <si>
    <t xml:space="preserve">Izvor financiranja 94 Prihodi za posebne namjene - višak </t>
  </si>
  <si>
    <t>Program: 550101-Osig.uvjeta rada; IZVOR:_______renesena sredstva</t>
  </si>
  <si>
    <t xml:space="preserve">Rashodi za usluge </t>
  </si>
  <si>
    <t>usluge telefona, pošte i  prijevoza</t>
  </si>
  <si>
    <t>Program: 550101-Osig.uvjeta rada; IZVOR:521501- Pomoći-MINISTARSTVO</t>
  </si>
  <si>
    <t>Plaće (bruto)</t>
  </si>
  <si>
    <t>Ostali rashodi za zaposlene</t>
  </si>
  <si>
    <t>Doprinosi za obv.osig.u slučaju nezaposlenosti</t>
  </si>
  <si>
    <t xml:space="preserve">Službena putovanja </t>
  </si>
  <si>
    <t>Ostale naknade zaposlenima</t>
  </si>
  <si>
    <t>Usluge telefona, pošte</t>
  </si>
  <si>
    <t>Zdravstvene i veterinarske</t>
  </si>
  <si>
    <t>Intlektualne usluge</t>
  </si>
  <si>
    <t>Nakn.za rad predstav. i izvršnih tijela, povj. i sl.</t>
  </si>
  <si>
    <t>Troškovi sudskih postupaka-pravomoć.presude</t>
  </si>
  <si>
    <t>Zatezne kamate- pravomoćne presude</t>
  </si>
  <si>
    <t>Negativne teč razlike</t>
  </si>
  <si>
    <t>Naknade građanima i kućanstvima iz proračuna</t>
  </si>
  <si>
    <t>Ostale naknade građanima i kućanstvima iz prorač.</t>
  </si>
  <si>
    <t>Tekuće donacije u naravi</t>
  </si>
  <si>
    <t xml:space="preserve">Izvor financiranja 95 Pomoći - prenesena sredstva </t>
  </si>
  <si>
    <t>Program: 550101-Osig.uvjeta rada; IZVOR:5821501-Prenesena sredstva Pomoći</t>
  </si>
  <si>
    <t>Matrijalni rashodi</t>
  </si>
  <si>
    <t>Uredski materijal</t>
  </si>
  <si>
    <t>ostali nespomenuti rashodi poslovanja</t>
  </si>
  <si>
    <t>Program: 550101-Osig.uvjeta rada; IZVOR:621501- Donacije</t>
  </si>
  <si>
    <t>Ukupno rashodi</t>
  </si>
  <si>
    <t xml:space="preserve">Financijski rashodi </t>
  </si>
  <si>
    <t>Naknade građanima i kućanstvima u novcu</t>
  </si>
  <si>
    <t>Dugotrajna materijalna imovina</t>
  </si>
  <si>
    <t>uredska opema i namještaj</t>
  </si>
  <si>
    <t>knjige, umjetnička djela i ostalo</t>
  </si>
  <si>
    <t>knjige</t>
  </si>
  <si>
    <t xml:space="preserve">Izvor financiranja 96 Donacije - prenesena sredstva </t>
  </si>
  <si>
    <t>Program: 550101-Osig.uvjeta rada; IZVOR:682105-Prenesena sredstva -Donacije</t>
  </si>
  <si>
    <t>ok</t>
  </si>
  <si>
    <t xml:space="preserve">Aktivnost K 550103: Opremanje ustanova školstva </t>
  </si>
  <si>
    <t>Program: 550103-Opremanje; IZVOR:111-</t>
  </si>
  <si>
    <t xml:space="preserve">Izvor financiranja  5 Pomoći </t>
  </si>
  <si>
    <t>Program: 550103-Opremanje; IZVOR:521501-pomoći donacije</t>
  </si>
  <si>
    <t>Instrumenti,uređaji i strojevi</t>
  </si>
  <si>
    <t xml:space="preserve">Izvor financiranja  95 prenesena sredstva pomoći </t>
  </si>
  <si>
    <t>Program: 550103-Opremanje; IZVOR:5821501-Prenesena sredstva</t>
  </si>
  <si>
    <t xml:space="preserve">Izvor financiranja  97  sredstva prodaje NI prenesena </t>
  </si>
  <si>
    <t>Program: 550103-Opremanje; IZVOR:7821501-prodaja NI</t>
  </si>
  <si>
    <t xml:space="preserve">Izvor financiranja  6 Donacije  </t>
  </si>
  <si>
    <t>Program: 550103-Opremanje; IZVOR:621501-Donacije</t>
  </si>
  <si>
    <t>Ulaganja u računalne programe</t>
  </si>
  <si>
    <t>Ukupno rashodi  (Opremanje):</t>
  </si>
  <si>
    <t>Sveukupno rashodi(Osig.uvjeta+Oprem.)</t>
  </si>
  <si>
    <t>PROGRAM IZNAD ZAKONSKOG STANDARDA USTANOVA SREDNJEG ŠKOLSTVA</t>
  </si>
  <si>
    <t>PROGRAM 5502 UNAPREĐENJE KVALITETE ODGOJNO OBRAZOVNOG SUSTAVA</t>
  </si>
  <si>
    <t>Aktivnost A 550203: Programi školskog kurikuluma</t>
  </si>
  <si>
    <t xml:space="preserve"> </t>
  </si>
  <si>
    <t>Program: 550203-Kurikulum; IZVOR:111-PRORAČUN</t>
  </si>
  <si>
    <t>Plaće ( bruto)</t>
  </si>
  <si>
    <t>3111</t>
  </si>
  <si>
    <t>3132</t>
  </si>
  <si>
    <t xml:space="preserve">Doprinosi za ZO </t>
  </si>
  <si>
    <t>3222</t>
  </si>
  <si>
    <t>Usluge telefona, prijevoza</t>
  </si>
  <si>
    <t>3237</t>
  </si>
  <si>
    <t>3241</t>
  </si>
  <si>
    <t>Naknade troškova osobama izvan radnog odnosa</t>
  </si>
  <si>
    <t>Ostali nespomenuti radhodi poslovanja</t>
  </si>
  <si>
    <t>37</t>
  </si>
  <si>
    <t>naknade ostalim pravnim i fiz.osobama</t>
  </si>
  <si>
    <t>3722</t>
  </si>
  <si>
    <t xml:space="preserve">Naknade građanim ai kućanstvima u naravi </t>
  </si>
  <si>
    <t>Rashodi za nabavu dugotrajne imovine</t>
  </si>
  <si>
    <t>Ukupno A/Tpr./Kpr.</t>
  </si>
  <si>
    <t xml:space="preserve">Izvor financiranja 431 Prihodi za posebne namjene </t>
  </si>
  <si>
    <t>Program: 550203-Kurikulum; IZVOR: 421501-za posebne namjene</t>
  </si>
  <si>
    <t>Naknade osobama izvan radnog odnosa</t>
  </si>
  <si>
    <t xml:space="preserve">Izvor financiranja 521 Pomoći </t>
  </si>
  <si>
    <t>Program: 550203-Kurikulum; IZVOR: 521501- pomoći MIN</t>
  </si>
  <si>
    <t>322</t>
  </si>
  <si>
    <t>Rashodi za materijal i enegiju</t>
  </si>
  <si>
    <t>323</t>
  </si>
  <si>
    <t>324</t>
  </si>
  <si>
    <t>329</t>
  </si>
  <si>
    <t>3292</t>
  </si>
  <si>
    <t>38</t>
  </si>
  <si>
    <t xml:space="preserve">tekuće donacije u naravi </t>
  </si>
  <si>
    <t>3812</t>
  </si>
  <si>
    <t>tekuće donacije u naravi</t>
  </si>
  <si>
    <t>Program: 550203-Kurikulum; IZVOR:5821501-Prenesena sredstva-VP</t>
  </si>
  <si>
    <t>Izvor financiranja 585 – Pomoći s temelja  EU projekata  -</t>
  </si>
  <si>
    <t>Program: 550203-Kurikulum; IZVOR:585101 – EU projekti  -VP</t>
  </si>
  <si>
    <t xml:space="preserve">Izvor financiranja 585 Pomoći – EU projekti prenesena sredstva </t>
  </si>
  <si>
    <t>Program: 550203-Školski kurikulum; IZVOR:5852501-Prenesena sredstva Pomoći EU projekti</t>
  </si>
  <si>
    <t>Stručno usavršavanje</t>
  </si>
  <si>
    <t>Rashodi za materijale i energiju</t>
  </si>
  <si>
    <t>komunikacijska oprema</t>
  </si>
  <si>
    <t>uređaji, stojevi i oprema</t>
  </si>
  <si>
    <t>Izvor financiranja 6 Donacije</t>
  </si>
  <si>
    <t>Program: 550203-Kurikulum; IZVOR:621501-Donacije</t>
  </si>
  <si>
    <t>Intelektualne usluge</t>
  </si>
  <si>
    <t>PROGRAM 550216 PROG.ZAŠT. MJERA PREVENC. KOD ZARAZNIH BOLESTI-"Zdravlje i higijena"</t>
  </si>
  <si>
    <t xml:space="preserve">Izvor financiranja Opći prihodi i primici </t>
  </si>
  <si>
    <t>Program: 550216- Prevencija ZB;  IZVOR: 111-PRORACUN</t>
  </si>
  <si>
    <t>Plaće (brutto)</t>
  </si>
  <si>
    <t>Doprinosi za obv. Osiguranje za slučaj nezaposlenosti</t>
  </si>
  <si>
    <t>Sveukupno rashodi iznad standarda(progr.klasif.5502)</t>
  </si>
  <si>
    <t xml:space="preserve">SVEUKUPNO RASHODI </t>
  </si>
  <si>
    <t xml:space="preserve">RASHODI PO IZVORIMA FINANCIRANJA </t>
  </si>
  <si>
    <t>Opći prihodi i primici  -iznad standarda PGŽ</t>
  </si>
  <si>
    <t xml:space="preserve">Vlastiti prihodi </t>
  </si>
  <si>
    <t>Vlastiti prihodi - preneseni višak</t>
  </si>
  <si>
    <t>Prihodi za posebne namjene</t>
  </si>
  <si>
    <t>442</t>
  </si>
  <si>
    <t>Prihodi za DEC funkcije</t>
  </si>
  <si>
    <t>Prihodi za posebne namjene- preneseni višak</t>
  </si>
  <si>
    <t xml:space="preserve">Pomoći </t>
  </si>
  <si>
    <t xml:space="preserve">Pomoći - preneseni višak </t>
  </si>
  <si>
    <t>Pomoći za provođenje EU projekata</t>
  </si>
  <si>
    <t>5852101</t>
  </si>
  <si>
    <t>prenesena sredstva-EU projekti</t>
  </si>
  <si>
    <t>682</t>
  </si>
  <si>
    <t>Donacije – prenesena sredstva</t>
  </si>
  <si>
    <t>Ukupno</t>
  </si>
  <si>
    <t xml:space="preserve">POKRIĆE MANJKA </t>
  </si>
  <si>
    <t>Izvor financiranja 91 Opći prihodi i primici - manjak</t>
  </si>
  <si>
    <t xml:space="preserve">Rezultat poslovanja </t>
  </si>
  <si>
    <t>Manjak prihoda od pomoći ministarstvo-METODOLOŠKI MANJAK 2023</t>
  </si>
  <si>
    <t>Sveukupno rashodi</t>
  </si>
  <si>
    <t xml:space="preserve">PREGLED UKUPNIH PRIHODA I RASHODA PO IZVORIMA FINANCIRANJA </t>
  </si>
  <si>
    <t>Oznaka IF</t>
  </si>
  <si>
    <t xml:space="preserve">Naziv izvora financiranja </t>
  </si>
  <si>
    <t xml:space="preserve">Opći prihodi i primici </t>
  </si>
  <si>
    <t xml:space="preserve">PRIHODI </t>
  </si>
  <si>
    <t>RASHODI</t>
  </si>
  <si>
    <t xml:space="preserve">RAZLIKA </t>
  </si>
  <si>
    <t>2</t>
  </si>
  <si>
    <t xml:space="preserve">RAZLIKA  </t>
  </si>
  <si>
    <t>3</t>
  </si>
  <si>
    <t>4</t>
  </si>
  <si>
    <t>5</t>
  </si>
  <si>
    <t>Pomoći  - prenesena sredstva</t>
  </si>
  <si>
    <t>6</t>
  </si>
  <si>
    <t>0</t>
  </si>
  <si>
    <t>7</t>
  </si>
  <si>
    <t>Pomoći za prov. EU projekata-prenesena sredstva</t>
  </si>
  <si>
    <t>8</t>
  </si>
  <si>
    <t>PRIHODI</t>
  </si>
  <si>
    <t>RAZLIKA</t>
  </si>
  <si>
    <t>9</t>
  </si>
  <si>
    <t>Donacije -prenesena sredstva</t>
  </si>
  <si>
    <t xml:space="preserve">PRIHODI OD PRODAJE NI </t>
  </si>
  <si>
    <t>RADHODI</t>
  </si>
  <si>
    <t xml:space="preserve">UKUPNI PRIHODI </t>
  </si>
  <si>
    <t xml:space="preserve">UKUPNI RASHODI </t>
  </si>
  <si>
    <t xml:space="preserve">višak/manjak </t>
  </si>
  <si>
    <t>god</t>
  </si>
  <si>
    <t>od</t>
  </si>
  <si>
    <t>do</t>
  </si>
  <si>
    <t>01.01.</t>
  </si>
  <si>
    <t>30.06.</t>
  </si>
  <si>
    <t>izvori</t>
  </si>
  <si>
    <t>4421+111</t>
  </si>
  <si>
    <t>321501+383501</t>
  </si>
  <si>
    <t>521501+5821501</t>
  </si>
  <si>
    <t>7821501-NI</t>
  </si>
  <si>
    <t xml:space="preserve">ukupno </t>
  </si>
  <si>
    <t>Rash 3</t>
  </si>
  <si>
    <t>Rash 4</t>
  </si>
  <si>
    <t>ukupno rash</t>
  </si>
  <si>
    <t xml:space="preserve">ukup prih </t>
  </si>
  <si>
    <t xml:space="preserve">saldo </t>
  </si>
  <si>
    <t xml:space="preserve"> 4421+111</t>
  </si>
  <si>
    <t>projekti EU - Erasmus</t>
  </si>
  <si>
    <r>
      <t xml:space="preserve">IZVJEŠTAJ O IZVRŠENJU FINANCIJSKOG PLANA 
</t>
    </r>
    <r>
      <rPr>
        <b/>
        <sz val="8"/>
        <color rgb="FFFF0000"/>
        <rFont val="Times New Roman"/>
        <family val="1"/>
        <charset val="238"/>
      </rPr>
      <t>PO PROGRAMSKOJ, EKONOMSKOJ I IZVORIMA FINANCIRANJA</t>
    </r>
  </si>
  <si>
    <r>
      <t xml:space="preserve">Ukupno rashodi - </t>
    </r>
    <r>
      <rPr>
        <b/>
        <i/>
        <sz val="8"/>
        <rFont val="Times New Roman"/>
        <family val="1"/>
        <charset val="238"/>
      </rPr>
      <t xml:space="preserve">Program Osiguranje uvjeta rada </t>
    </r>
  </si>
  <si>
    <t xml:space="preserve">Izvor financiranja 93 Vlastiti prihodi </t>
  </si>
  <si>
    <t xml:space="preserve">Izvor financiranja 95 Pomoći - </t>
  </si>
  <si>
    <t>Manjak prihoda poslovanja-preneseno</t>
  </si>
  <si>
    <t>Višak prihoda poslovanja -</t>
  </si>
  <si>
    <t xml:space="preserve">Manjak prihoda poslovanja-preneseno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</si>
</sst>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0" x14ac:knownFonts="1">
    <font>
      <sz val="10"/>
      <name val="Arial"/>
      <charset val="1"/>
    </font>
    <font>
      <sz val="10"/>
      <name val="Arial"/>
      <family val="2"/>
      <charset val="1"/>
    </font>
    <font>
      <sz val="11"/>
      <name val="Times New Roman"/>
      <family val="1"/>
      <charset val="1"/>
    </font>
    <font>
      <b/>
      <sz val="16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16"/>
      <color rgb="FFFF0000"/>
      <name val="Times New Roman"/>
      <family val="1"/>
      <charset val="1"/>
    </font>
    <font>
      <b/>
      <i/>
      <sz val="16"/>
      <name val="Times New Roman"/>
      <family val="1"/>
      <charset val="1"/>
    </font>
    <font>
      <b/>
      <i/>
      <sz val="11"/>
      <name val="Times New Roman"/>
      <family val="1"/>
      <charset val="1"/>
    </font>
    <font>
      <b/>
      <sz val="10"/>
      <name val="Times New Roman"/>
      <family val="1"/>
      <charset val="1"/>
    </font>
    <font>
      <sz val="9"/>
      <name val="Times New Roman"/>
      <family val="1"/>
      <charset val="1"/>
    </font>
    <font>
      <b/>
      <i/>
      <sz val="10"/>
      <name val="Times New Roman"/>
      <family val="1"/>
      <charset val="1"/>
    </font>
    <font>
      <i/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4"/>
      <name val="Times New Roman"/>
      <family val="1"/>
      <charset val="1"/>
    </font>
    <font>
      <sz val="10"/>
      <name val="Times New Roman"/>
      <family val="1"/>
      <charset val="1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9"/>
      <name val="Times New Roman"/>
      <family val="1"/>
      <charset val="1"/>
    </font>
    <font>
      <i/>
      <sz val="11"/>
      <name val="Times New Roman"/>
      <family val="1"/>
      <charset val="1"/>
    </font>
    <font>
      <b/>
      <i/>
      <sz val="9"/>
      <name val="Times New Roman"/>
      <family val="1"/>
      <charset val="1"/>
    </font>
    <font>
      <b/>
      <i/>
      <sz val="11"/>
      <color rgb="FFC9211E"/>
      <name val="Times New Roman"/>
      <family val="1"/>
      <charset val="1"/>
    </font>
    <font>
      <sz val="11"/>
      <color rgb="FFC9211E"/>
      <name val="Times New Roman"/>
      <family val="1"/>
      <charset val="1"/>
    </font>
    <font>
      <sz val="13"/>
      <name val="Arial"/>
      <charset val="1"/>
    </font>
    <font>
      <sz val="8"/>
      <name val="Arial"/>
      <charset val="1"/>
    </font>
    <font>
      <b/>
      <sz val="8"/>
      <name val="Arial"/>
      <charset val="1"/>
    </font>
    <font>
      <b/>
      <sz val="8"/>
      <color rgb="FFFF0000"/>
      <name val="Arial"/>
      <charset val="1"/>
    </font>
    <font>
      <b/>
      <sz val="8"/>
      <color rgb="FFC9211E"/>
      <name val="Arial"/>
      <charset val="1"/>
    </font>
    <font>
      <b/>
      <sz val="9"/>
      <name val="Arial"/>
      <charset val="1"/>
    </font>
    <font>
      <sz val="8"/>
      <color rgb="FFFF0000"/>
      <name val="Arial"/>
      <charset val="1"/>
    </font>
    <font>
      <b/>
      <sz val="9"/>
      <color rgb="FF000000"/>
      <name val="Times New Roman"/>
      <family val="1"/>
      <charset val="1"/>
    </font>
    <font>
      <b/>
      <sz val="9"/>
      <color rgb="FFFF0000"/>
      <name val="Times New Roman"/>
      <family val="1"/>
      <charset val="1"/>
    </font>
    <font>
      <i/>
      <sz val="9"/>
      <name val="Times New Roman"/>
      <family val="1"/>
      <charset val="1"/>
    </font>
    <font>
      <b/>
      <sz val="8"/>
      <name val="Times New Roman"/>
      <family val="1"/>
      <charset val="1"/>
    </font>
    <font>
      <b/>
      <sz val="8"/>
      <color rgb="FF000000"/>
      <name val="Times New Roman"/>
      <family val="1"/>
      <charset val="1"/>
    </font>
    <font>
      <b/>
      <sz val="8"/>
      <color rgb="FFFF0000"/>
      <name val="Times New Roman"/>
      <family val="1"/>
      <charset val="238"/>
    </font>
    <font>
      <b/>
      <i/>
      <sz val="8"/>
      <name val="Times New Roman"/>
      <family val="1"/>
      <charset val="1"/>
    </font>
    <font>
      <sz val="8"/>
      <name val="Times New Roman"/>
      <family val="1"/>
      <charset val="1"/>
    </font>
    <font>
      <i/>
      <sz val="8"/>
      <name val="Times New Roman"/>
      <family val="1"/>
      <charset val="1"/>
    </font>
    <font>
      <b/>
      <i/>
      <sz val="8"/>
      <color rgb="FF0070C0"/>
      <name val="Times New Roman"/>
      <family val="1"/>
      <charset val="1"/>
    </font>
    <font>
      <b/>
      <i/>
      <sz val="8"/>
      <color rgb="FFFF0000"/>
      <name val="Times New Roman"/>
      <family val="1"/>
      <charset val="1"/>
    </font>
    <font>
      <sz val="8"/>
      <color rgb="FFFF0000"/>
      <name val="Times New Roman"/>
      <family val="1"/>
      <charset val="1"/>
    </font>
    <font>
      <b/>
      <i/>
      <sz val="8"/>
      <color rgb="FF000000"/>
      <name val="Times New Roman"/>
      <family val="1"/>
      <charset val="1"/>
    </font>
    <font>
      <b/>
      <sz val="8"/>
      <color rgb="FFFF0000"/>
      <name val="Times New Roman"/>
      <family val="1"/>
      <charset val="1"/>
    </font>
    <font>
      <b/>
      <i/>
      <sz val="8"/>
      <color rgb="FF00B050"/>
      <name val="Times New Roman"/>
      <family val="1"/>
      <charset val="1"/>
    </font>
    <font>
      <b/>
      <i/>
      <sz val="8"/>
      <name val="Times New Roman"/>
      <family val="1"/>
      <charset val="238"/>
    </font>
    <font>
      <b/>
      <i/>
      <sz val="8"/>
      <color rgb="FF00B0F0"/>
      <name val="Times New Roman"/>
      <family val="1"/>
      <charset val="1"/>
    </font>
    <font>
      <sz val="8"/>
      <color rgb="FF000000"/>
      <name val="Times New Roman"/>
      <family val="1"/>
      <charset val="1"/>
    </font>
    <font>
      <sz val="8"/>
      <name val="Arial"/>
      <family val="2"/>
      <charset val="238"/>
    </font>
    <font>
      <b/>
      <i/>
      <sz val="8"/>
      <color rgb="FFFFFFFF"/>
      <name val="Times New Roman"/>
      <family val="1"/>
      <charset val="1"/>
    </font>
  </fonts>
  <fills count="25">
    <fill>
      <patternFill patternType="none"/>
    </fill>
    <fill>
      <patternFill patternType="gray125"/>
    </fill>
    <fill>
      <patternFill patternType="solid">
        <fgColor rgb="FFFFFF00"/>
        <bgColor rgb="FFD4EA6B"/>
      </patternFill>
    </fill>
    <fill>
      <patternFill patternType="solid">
        <fgColor rgb="FFFFFFFF"/>
        <bgColor rgb="FFFFFFD7"/>
      </patternFill>
    </fill>
    <fill>
      <patternFill patternType="solid">
        <fgColor rgb="FFD9D9D9"/>
        <bgColor rgb="FFDDDDDD"/>
      </patternFill>
    </fill>
    <fill>
      <patternFill patternType="solid">
        <fgColor rgb="FFCCCCCC"/>
        <bgColor rgb="FFBFBFBF"/>
      </patternFill>
    </fill>
    <fill>
      <patternFill patternType="solid">
        <fgColor rgb="FFC6D9F1"/>
        <bgColor rgb="FFB7DEE8"/>
      </patternFill>
    </fill>
    <fill>
      <patternFill patternType="solid">
        <fgColor rgb="FFBFBFBF"/>
        <bgColor rgb="FFCCCCCC"/>
      </patternFill>
    </fill>
    <fill>
      <patternFill patternType="solid">
        <fgColor rgb="FFB7DEE8"/>
        <bgColor rgb="FFC6D9F1"/>
      </patternFill>
    </fill>
    <fill>
      <patternFill patternType="solid">
        <fgColor rgb="FFF7D1D5"/>
        <bgColor rgb="FFF2DCDB"/>
      </patternFill>
    </fill>
    <fill>
      <patternFill patternType="solid">
        <fgColor rgb="FFD7E4BD"/>
        <bgColor rgb="FFDDE8CB"/>
      </patternFill>
    </fill>
    <fill>
      <patternFill patternType="solid">
        <fgColor rgb="FFE6E0EC"/>
        <bgColor rgb="FFDEDCE6"/>
      </patternFill>
    </fill>
    <fill>
      <patternFill patternType="solid">
        <fgColor rgb="FFB2B2B2"/>
        <bgColor rgb="FFBFBFBF"/>
      </patternFill>
    </fill>
    <fill>
      <patternFill patternType="solid">
        <fgColor rgb="FFFFF5CE"/>
        <bgColor rgb="FFF6F9D4"/>
      </patternFill>
    </fill>
    <fill>
      <patternFill patternType="solid">
        <fgColor rgb="FFDDDDDD"/>
        <bgColor rgb="FFDEDCE6"/>
      </patternFill>
    </fill>
    <fill>
      <patternFill patternType="solid">
        <fgColor rgb="FFFDEADA"/>
        <bgColor rgb="FFFFF5CE"/>
      </patternFill>
    </fill>
    <fill>
      <patternFill patternType="solid">
        <fgColor rgb="FFDCE6F2"/>
        <bgColor rgb="FFE6E0EC"/>
      </patternFill>
    </fill>
    <fill>
      <patternFill patternType="solid">
        <fgColor rgb="FFF2DCDB"/>
        <bgColor rgb="FFF7D1D5"/>
      </patternFill>
    </fill>
    <fill>
      <patternFill patternType="solid">
        <fgColor rgb="FFDDE8CB"/>
        <bgColor rgb="FFD7E4BD"/>
      </patternFill>
    </fill>
    <fill>
      <patternFill patternType="solid">
        <fgColor rgb="FFDEDCE6"/>
        <bgColor rgb="FFDDDDDD"/>
      </patternFill>
    </fill>
    <fill>
      <patternFill patternType="solid">
        <fgColor rgb="FFFFFFD7"/>
        <bgColor rgb="FFF6F9D4"/>
      </patternFill>
    </fill>
    <fill>
      <patternFill patternType="solid">
        <fgColor rgb="FFF6F9D4"/>
        <bgColor rgb="FFFFF5CE"/>
      </patternFill>
    </fill>
    <fill>
      <patternFill patternType="solid">
        <fgColor rgb="FFFFBF00"/>
        <bgColor rgb="FFFFFF00"/>
      </patternFill>
    </fill>
    <fill>
      <patternFill patternType="solid">
        <fgColor rgb="FFD4EA6B"/>
        <bgColor rgb="FFD7E4BD"/>
      </patternFill>
    </fill>
    <fill>
      <patternFill patternType="solid">
        <fgColor rgb="FFAFD095"/>
        <bgColor rgb="FFBFBFBF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668">
    <xf numFmtId="0" fontId="0" fillId="0" borderId="0" xfId="0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49" fontId="7" fillId="0" borderId="0" xfId="0" applyNumberFormat="1" applyFont="1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9" fillId="0" borderId="0" xfId="0" applyNumberFormat="1" applyFont="1"/>
    <xf numFmtId="0" fontId="10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right" vertical="center"/>
    </xf>
    <xf numFmtId="3" fontId="10" fillId="2" borderId="4" xfId="0" applyNumberFormat="1" applyFont="1" applyFill="1" applyBorder="1" applyAlignment="1">
      <alignment horizontal="righ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 wrapText="1"/>
    </xf>
    <xf numFmtId="3" fontId="11" fillId="0" borderId="6" xfId="0" applyNumberFormat="1" applyFont="1" applyBorder="1" applyAlignment="1">
      <alignment horizontal="right" vertical="center" wrapText="1"/>
    </xf>
    <xf numFmtId="3" fontId="11" fillId="0" borderId="6" xfId="0" applyNumberFormat="1" applyFont="1" applyBorder="1" applyAlignment="1">
      <alignment horizontal="right" vertical="center"/>
    </xf>
    <xf numFmtId="3" fontId="10" fillId="3" borderId="3" xfId="0" applyNumberFormat="1" applyFont="1" applyFill="1" applyBorder="1" applyAlignment="1">
      <alignment horizontal="right" vertical="center"/>
    </xf>
    <xf numFmtId="3" fontId="10" fillId="3" borderId="4" xfId="0" applyNumberFormat="1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 wrapText="1"/>
    </xf>
    <xf numFmtId="3" fontId="10" fillId="2" borderId="6" xfId="0" applyNumberFormat="1" applyFont="1" applyFill="1" applyBorder="1" applyAlignment="1">
      <alignment horizontal="right" vertical="center"/>
    </xf>
    <xf numFmtId="3" fontId="1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11" fillId="3" borderId="5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left" vertical="center" wrapText="1"/>
    </xf>
    <xf numFmtId="3" fontId="10" fillId="3" borderId="6" xfId="0" applyNumberFormat="1" applyFont="1" applyFill="1" applyBorder="1" applyAlignment="1">
      <alignment horizontal="right" vertical="center"/>
    </xf>
    <xf numFmtId="3" fontId="11" fillId="3" borderId="6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/>
    </xf>
    <xf numFmtId="3" fontId="12" fillId="0" borderId="0" xfId="0" applyNumberFormat="1" applyFont="1"/>
    <xf numFmtId="0" fontId="11" fillId="3" borderId="7" xfId="0" applyFont="1" applyFill="1" applyBorder="1" applyAlignment="1">
      <alignment horizontal="left" vertical="center"/>
    </xf>
    <xf numFmtId="0" fontId="11" fillId="3" borderId="8" xfId="0" applyFont="1" applyFill="1" applyBorder="1" applyAlignment="1">
      <alignment horizontal="left" vertical="center" wrapText="1"/>
    </xf>
    <xf numFmtId="3" fontId="11" fillId="3" borderId="8" xfId="0" applyNumberFormat="1" applyFont="1" applyFill="1" applyBorder="1" applyAlignment="1">
      <alignment horizontal="right" vertical="center" wrapText="1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3" fontId="11" fillId="0" borderId="8" xfId="0" applyNumberFormat="1" applyFont="1" applyBorder="1" applyAlignment="1">
      <alignment horizontal="right" vertical="center" wrapText="1"/>
    </xf>
    <xf numFmtId="3" fontId="11" fillId="0" borderId="8" xfId="0" applyNumberFormat="1" applyFont="1" applyBorder="1" applyAlignment="1">
      <alignment horizontal="right" vertical="center"/>
    </xf>
    <xf numFmtId="3" fontId="10" fillId="2" borderId="1" xfId="0" applyNumberFormat="1" applyFont="1" applyFill="1" applyBorder="1" applyAlignment="1">
      <alignment horizontal="right" vertical="center"/>
    </xf>
    <xf numFmtId="3" fontId="13" fillId="0" borderId="0" xfId="0" applyNumberFormat="1" applyFont="1"/>
    <xf numFmtId="3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right" vertical="center"/>
    </xf>
    <xf numFmtId="3" fontId="14" fillId="0" borderId="0" xfId="0" applyNumberFormat="1" applyFont="1"/>
    <xf numFmtId="0" fontId="14" fillId="0" borderId="0" xfId="0" applyFont="1" applyAlignment="1">
      <alignment horizontal="center"/>
    </xf>
    <xf numFmtId="3" fontId="10" fillId="0" borderId="0" xfId="0" applyNumberFormat="1" applyFont="1" applyAlignment="1">
      <alignment horizontal="center" vertical="center"/>
    </xf>
    <xf numFmtId="3" fontId="15" fillId="0" borderId="0" xfId="0" applyNumberFormat="1" applyFont="1"/>
    <xf numFmtId="0" fontId="8" fillId="0" borderId="9" xfId="0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 vertical="center"/>
    </xf>
    <xf numFmtId="3" fontId="10" fillId="2" borderId="11" xfId="0" applyNumberFormat="1" applyFont="1" applyFill="1" applyBorder="1" applyAlignment="1">
      <alignment horizontal="left" vertical="center" wrapText="1"/>
    </xf>
    <xf numFmtId="3" fontId="10" fillId="2" borderId="11" xfId="0" applyNumberFormat="1" applyFont="1" applyFill="1" applyBorder="1" applyAlignment="1">
      <alignment horizontal="right" vertical="center"/>
    </xf>
    <xf numFmtId="3" fontId="16" fillId="0" borderId="0" xfId="0" applyNumberFormat="1" applyFont="1"/>
    <xf numFmtId="0" fontId="10" fillId="4" borderId="5" xfId="0" applyFont="1" applyFill="1" applyBorder="1" applyAlignment="1">
      <alignment horizontal="left" vertical="center"/>
    </xf>
    <xf numFmtId="3" fontId="10" fillId="4" borderId="6" xfId="0" applyNumberFormat="1" applyFont="1" applyFill="1" applyBorder="1" applyAlignment="1">
      <alignment horizontal="left" vertical="center" wrapText="1"/>
    </xf>
    <xf numFmtId="3" fontId="10" fillId="4" borderId="6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 wrapText="1"/>
    </xf>
    <xf numFmtId="3" fontId="11" fillId="0" borderId="6" xfId="0" applyNumberFormat="1" applyFont="1" applyBorder="1" applyAlignment="1">
      <alignment horizontal="left" vertical="center" wrapText="1"/>
    </xf>
    <xf numFmtId="3" fontId="10" fillId="2" borderId="6" xfId="0" applyNumberFormat="1" applyFont="1" applyFill="1" applyBorder="1" applyAlignment="1">
      <alignment horizontal="left" vertical="center" wrapText="1"/>
    </xf>
    <xf numFmtId="3" fontId="10" fillId="5" borderId="3" xfId="0" applyNumberFormat="1" applyFont="1" applyFill="1" applyBorder="1" applyAlignment="1">
      <alignment horizontal="right" vertical="center"/>
    </xf>
    <xf numFmtId="3" fontId="10" fillId="5" borderId="4" xfId="0" applyNumberFormat="1" applyFont="1" applyFill="1" applyBorder="1" applyAlignment="1">
      <alignment horizontal="right" vertical="center"/>
    </xf>
    <xf numFmtId="3" fontId="10" fillId="5" borderId="6" xfId="0" applyNumberFormat="1" applyFont="1" applyFill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0" fontId="10" fillId="4" borderId="12" xfId="0" applyFont="1" applyFill="1" applyBorder="1" applyAlignment="1">
      <alignment horizontal="left" vertical="center"/>
    </xf>
    <xf numFmtId="3" fontId="10" fillId="4" borderId="13" xfId="0" applyNumberFormat="1" applyFont="1" applyFill="1" applyBorder="1" applyAlignment="1">
      <alignment horizontal="left" vertical="center" wrapText="1"/>
    </xf>
    <xf numFmtId="3" fontId="10" fillId="4" borderId="13" xfId="0" applyNumberFormat="1" applyFont="1" applyFill="1" applyBorder="1" applyAlignment="1">
      <alignment horizontal="right" vertical="center"/>
    </xf>
    <xf numFmtId="3" fontId="17" fillId="0" borderId="0" xfId="0" applyNumberFormat="1" applyFont="1"/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3" fontId="2" fillId="0" borderId="0" xfId="0" applyNumberFormat="1" applyFont="1" applyAlignment="1">
      <alignment horizontal="center"/>
    </xf>
    <xf numFmtId="0" fontId="14" fillId="0" borderId="0" xfId="0" applyFont="1"/>
    <xf numFmtId="0" fontId="18" fillId="0" borderId="1" xfId="0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3" fontId="7" fillId="0" borderId="0" xfId="0" applyNumberFormat="1" applyFont="1"/>
    <xf numFmtId="3" fontId="20" fillId="0" borderId="0" xfId="0" applyNumberFormat="1" applyFont="1"/>
    <xf numFmtId="3" fontId="2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left"/>
    </xf>
    <xf numFmtId="3" fontId="7" fillId="3" borderId="1" xfId="0" applyNumberFormat="1" applyFont="1" applyFill="1" applyBorder="1" applyAlignment="1">
      <alignment horizontal="right" vertical="center"/>
    </xf>
    <xf numFmtId="3" fontId="19" fillId="0" borderId="0" xfId="0" applyNumberFormat="1" applyFont="1"/>
    <xf numFmtId="3" fontId="19" fillId="0" borderId="0" xfId="0" applyNumberFormat="1" applyFont="1" applyAlignment="1">
      <alignment vertical="center"/>
    </xf>
    <xf numFmtId="3" fontId="21" fillId="0" borderId="0" xfId="0" applyNumberFormat="1" applyFont="1"/>
    <xf numFmtId="3" fontId="21" fillId="0" borderId="0" xfId="0" applyNumberFormat="1" applyFont="1" applyAlignment="1">
      <alignment horizontal="right" vertical="center"/>
    </xf>
    <xf numFmtId="3" fontId="7" fillId="0" borderId="0" xfId="0" applyNumberFormat="1" applyFont="1" applyBorder="1"/>
    <xf numFmtId="3" fontId="2" fillId="3" borderId="0" xfId="0" applyNumberFormat="1" applyFont="1" applyFill="1"/>
    <xf numFmtId="3" fontId="22" fillId="0" borderId="0" xfId="0" applyNumberFormat="1" applyFont="1" applyAlignment="1">
      <alignment horizontal="right"/>
    </xf>
    <xf numFmtId="0" fontId="23" fillId="3" borderId="6" xfId="0" applyFont="1" applyFill="1" applyBorder="1" applyAlignment="1">
      <alignment vertical="center" shrinkToFit="1"/>
    </xf>
    <xf numFmtId="0" fontId="24" fillId="3" borderId="6" xfId="0" applyFont="1" applyFill="1" applyBorder="1" applyAlignment="1">
      <alignment horizontal="center" shrinkToFit="1"/>
    </xf>
    <xf numFmtId="0" fontId="24" fillId="3" borderId="6" xfId="0" applyFont="1" applyFill="1" applyBorder="1" applyAlignment="1">
      <alignment shrinkToFit="1"/>
    </xf>
    <xf numFmtId="0" fontId="24" fillId="0" borderId="6" xfId="0" applyFont="1" applyBorder="1" applyAlignment="1">
      <alignment shrinkToFit="1"/>
    </xf>
    <xf numFmtId="0" fontId="24" fillId="22" borderId="6" xfId="0" applyFont="1" applyFill="1" applyBorder="1" applyAlignment="1">
      <alignment horizontal="center"/>
    </xf>
    <xf numFmtId="0" fontId="24" fillId="0" borderId="0" xfId="0" applyFont="1"/>
    <xf numFmtId="0" fontId="25" fillId="0" borderId="6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4" fontId="24" fillId="0" borderId="0" xfId="0" applyNumberFormat="1" applyFont="1"/>
    <xf numFmtId="4" fontId="25" fillId="0" borderId="0" xfId="0" applyNumberFormat="1" applyFont="1"/>
    <xf numFmtId="4" fontId="25" fillId="0" borderId="6" xfId="0" applyNumberFormat="1" applyFont="1" applyBorder="1" applyAlignment="1">
      <alignment horizontal="right"/>
    </xf>
    <xf numFmtId="0" fontId="24" fillId="2" borderId="6" xfId="0" applyFont="1" applyFill="1" applyBorder="1"/>
    <xf numFmtId="4" fontId="24" fillId="2" borderId="6" xfId="0" applyNumberFormat="1" applyFont="1" applyFill="1" applyBorder="1"/>
    <xf numFmtId="4" fontId="25" fillId="2" borderId="6" xfId="0" applyNumberFormat="1" applyFont="1" applyFill="1" applyBorder="1"/>
    <xf numFmtId="0" fontId="25" fillId="23" borderId="6" xfId="0" applyFont="1" applyFill="1" applyBorder="1"/>
    <xf numFmtId="4" fontId="25" fillId="23" borderId="6" xfId="0" applyNumberFormat="1" applyFont="1" applyFill="1" applyBorder="1"/>
    <xf numFmtId="4" fontId="25" fillId="24" borderId="6" xfId="0" applyNumberFormat="1" applyFont="1" applyFill="1" applyBorder="1"/>
    <xf numFmtId="4" fontId="24" fillId="23" borderId="6" xfId="0" applyNumberFormat="1" applyFont="1" applyFill="1" applyBorder="1"/>
    <xf numFmtId="0" fontId="28" fillId="0" borderId="0" xfId="0" applyFont="1" applyBorder="1" applyAlignment="1">
      <alignment horizontal="center"/>
    </xf>
    <xf numFmtId="0" fontId="29" fillId="0" borderId="0" xfId="0" applyFont="1"/>
    <xf numFmtId="0" fontId="24" fillId="0" borderId="6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0" fillId="0" borderId="0" xfId="0" applyBorder="1" applyAlignment="1">
      <alignment readingOrder="1"/>
    </xf>
    <xf numFmtId="0" fontId="0" fillId="0" borderId="0" xfId="0" applyBorder="1"/>
    <xf numFmtId="0" fontId="30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49" fontId="20" fillId="0" borderId="0" xfId="0" applyNumberFormat="1" applyFont="1"/>
    <xf numFmtId="49" fontId="9" fillId="0" borderId="0" xfId="0" applyNumberFormat="1" applyFont="1"/>
    <xf numFmtId="49" fontId="9" fillId="0" borderId="0" xfId="0" applyNumberFormat="1" applyFont="1" applyAlignment="1">
      <alignment horizontal="center"/>
    </xf>
    <xf numFmtId="0" fontId="20" fillId="2" borderId="2" xfId="0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left" vertical="center" wrapText="1"/>
    </xf>
    <xf numFmtId="3" fontId="20" fillId="2" borderId="3" xfId="0" applyNumberFormat="1" applyFont="1" applyFill="1" applyBorder="1" applyAlignment="1">
      <alignment horizontal="right" vertical="center"/>
    </xf>
    <xf numFmtId="3" fontId="20" fillId="2" borderId="4" xfId="0" applyNumberFormat="1" applyFont="1" applyFill="1" applyBorder="1" applyAlignment="1">
      <alignment horizontal="right" vertical="center"/>
    </xf>
    <xf numFmtId="0" fontId="32" fillId="0" borderId="5" xfId="0" applyFont="1" applyBorder="1" applyAlignment="1">
      <alignment horizontal="left" vertical="center"/>
    </xf>
    <xf numFmtId="0" fontId="32" fillId="0" borderId="6" xfId="0" applyFont="1" applyBorder="1" applyAlignment="1">
      <alignment horizontal="left" vertical="center" wrapText="1"/>
    </xf>
    <xf numFmtId="3" fontId="32" fillId="0" borderId="6" xfId="0" applyNumberFormat="1" applyFont="1" applyBorder="1" applyAlignment="1">
      <alignment horizontal="right" vertical="center" wrapText="1"/>
    </xf>
    <xf numFmtId="3" fontId="32" fillId="0" borderId="6" xfId="0" applyNumberFormat="1" applyFont="1" applyBorder="1" applyAlignment="1">
      <alignment horizontal="right" vertical="center"/>
    </xf>
    <xf numFmtId="3" fontId="20" fillId="3" borderId="3" xfId="0" applyNumberFormat="1" applyFont="1" applyFill="1" applyBorder="1" applyAlignment="1">
      <alignment horizontal="right" vertical="center"/>
    </xf>
    <xf numFmtId="3" fontId="20" fillId="3" borderId="4" xfId="0" applyNumberFormat="1" applyFont="1" applyFill="1" applyBorder="1" applyAlignment="1">
      <alignment horizontal="right" vertical="center"/>
    </xf>
    <xf numFmtId="0" fontId="20" fillId="2" borderId="5" xfId="0" applyFont="1" applyFill="1" applyBorder="1" applyAlignment="1">
      <alignment horizontal="left" vertical="center"/>
    </xf>
    <xf numFmtId="0" fontId="20" fillId="2" borderId="6" xfId="0" applyFont="1" applyFill="1" applyBorder="1" applyAlignment="1">
      <alignment horizontal="left" vertical="center" wrapText="1"/>
    </xf>
    <xf numFmtId="3" fontId="20" fillId="2" borderId="6" xfId="0" applyNumberFormat="1" applyFont="1" applyFill="1" applyBorder="1" applyAlignment="1">
      <alignment horizontal="right" vertical="center"/>
    </xf>
    <xf numFmtId="0" fontId="32" fillId="3" borderId="5" xfId="0" applyFont="1" applyFill="1" applyBorder="1" applyAlignment="1">
      <alignment horizontal="left" vertical="center"/>
    </xf>
    <xf numFmtId="0" fontId="32" fillId="3" borderId="6" xfId="0" applyFont="1" applyFill="1" applyBorder="1" applyAlignment="1">
      <alignment horizontal="left" vertical="center" wrapText="1"/>
    </xf>
    <xf numFmtId="3" fontId="20" fillId="3" borderId="6" xfId="0" applyNumberFormat="1" applyFont="1" applyFill="1" applyBorder="1" applyAlignment="1">
      <alignment horizontal="right" vertical="center"/>
    </xf>
    <xf numFmtId="3" fontId="32" fillId="3" borderId="6" xfId="0" applyNumberFormat="1" applyFont="1" applyFill="1" applyBorder="1" applyAlignment="1">
      <alignment horizontal="right" vertical="center"/>
    </xf>
    <xf numFmtId="0" fontId="32" fillId="3" borderId="7" xfId="0" applyFont="1" applyFill="1" applyBorder="1" applyAlignment="1">
      <alignment horizontal="left" vertical="center"/>
    </xf>
    <xf numFmtId="0" fontId="32" fillId="3" borderId="8" xfId="0" applyFont="1" applyFill="1" applyBorder="1" applyAlignment="1">
      <alignment horizontal="left" vertical="center" wrapText="1"/>
    </xf>
    <xf numFmtId="3" fontId="32" fillId="3" borderId="8" xfId="0" applyNumberFormat="1" applyFont="1" applyFill="1" applyBorder="1" applyAlignment="1">
      <alignment horizontal="right" vertical="center" wrapText="1"/>
    </xf>
    <xf numFmtId="0" fontId="32" fillId="0" borderId="7" xfId="0" applyFont="1" applyBorder="1" applyAlignment="1">
      <alignment horizontal="left" vertical="center"/>
    </xf>
    <xf numFmtId="0" fontId="32" fillId="0" borderId="8" xfId="0" applyFont="1" applyBorder="1" applyAlignment="1">
      <alignment horizontal="left" vertical="center" wrapText="1"/>
    </xf>
    <xf numFmtId="3" fontId="32" fillId="0" borderId="8" xfId="0" applyNumberFormat="1" applyFont="1" applyBorder="1" applyAlignment="1">
      <alignment horizontal="right" vertical="center" wrapText="1"/>
    </xf>
    <xf numFmtId="3" fontId="32" fillId="0" borderId="8" xfId="0" applyNumberFormat="1" applyFont="1" applyBorder="1" applyAlignment="1">
      <alignment horizontal="right" vertical="center"/>
    </xf>
    <xf numFmtId="3" fontId="20" fillId="2" borderId="1" xfId="0" applyNumberFormat="1" applyFont="1" applyFill="1" applyBorder="1" applyAlignment="1">
      <alignment horizontal="right" vertical="center"/>
    </xf>
    <xf numFmtId="3" fontId="20" fillId="0" borderId="0" xfId="0" applyNumberFormat="1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3" fontId="18" fillId="0" borderId="9" xfId="0" applyNumberFormat="1" applyFont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left" vertical="center"/>
    </xf>
    <xf numFmtId="3" fontId="20" fillId="2" borderId="11" xfId="0" applyNumberFormat="1" applyFont="1" applyFill="1" applyBorder="1" applyAlignment="1">
      <alignment horizontal="left" vertical="center" wrapText="1"/>
    </xf>
    <xf numFmtId="3" fontId="20" fillId="2" borderId="11" xfId="0" applyNumberFormat="1" applyFont="1" applyFill="1" applyBorder="1" applyAlignment="1">
      <alignment horizontal="right" vertical="center"/>
    </xf>
    <xf numFmtId="0" fontId="20" fillId="4" borderId="5" xfId="0" applyFont="1" applyFill="1" applyBorder="1" applyAlignment="1">
      <alignment horizontal="left" vertical="center"/>
    </xf>
    <xf numFmtId="3" fontId="20" fillId="4" borderId="6" xfId="0" applyNumberFormat="1" applyFont="1" applyFill="1" applyBorder="1" applyAlignment="1">
      <alignment horizontal="left" vertical="center" wrapText="1"/>
    </xf>
    <xf numFmtId="3" fontId="20" fillId="4" borderId="6" xfId="0" applyNumberFormat="1" applyFont="1" applyFill="1" applyBorder="1" applyAlignment="1">
      <alignment horizontal="right" vertical="center"/>
    </xf>
    <xf numFmtId="0" fontId="32" fillId="0" borderId="0" xfId="0" applyFont="1" applyBorder="1" applyAlignment="1">
      <alignment horizontal="left" vertical="center" wrapText="1"/>
    </xf>
    <xf numFmtId="3" fontId="32" fillId="0" borderId="6" xfId="0" applyNumberFormat="1" applyFont="1" applyBorder="1" applyAlignment="1">
      <alignment horizontal="left" vertical="center" wrapText="1"/>
    </xf>
    <xf numFmtId="3" fontId="20" fillId="2" borderId="6" xfId="0" applyNumberFormat="1" applyFont="1" applyFill="1" applyBorder="1" applyAlignment="1">
      <alignment horizontal="left" vertical="center" wrapText="1"/>
    </xf>
    <xf numFmtId="3" fontId="20" fillId="5" borderId="3" xfId="0" applyNumberFormat="1" applyFont="1" applyFill="1" applyBorder="1" applyAlignment="1">
      <alignment horizontal="right" vertical="center"/>
    </xf>
    <xf numFmtId="3" fontId="20" fillId="5" borderId="4" xfId="0" applyNumberFormat="1" applyFont="1" applyFill="1" applyBorder="1" applyAlignment="1">
      <alignment horizontal="right" vertical="center"/>
    </xf>
    <xf numFmtId="3" fontId="20" fillId="5" borderId="6" xfId="0" applyNumberFormat="1" applyFont="1" applyFill="1" applyBorder="1" applyAlignment="1">
      <alignment horizontal="right" vertical="center"/>
    </xf>
    <xf numFmtId="3" fontId="20" fillId="0" borderId="6" xfId="0" applyNumberFormat="1" applyFont="1" applyBorder="1" applyAlignment="1">
      <alignment horizontal="right" vertical="center"/>
    </xf>
    <xf numFmtId="0" fontId="20" fillId="4" borderId="12" xfId="0" applyFont="1" applyFill="1" applyBorder="1" applyAlignment="1">
      <alignment horizontal="left" vertical="center"/>
    </xf>
    <xf numFmtId="3" fontId="20" fillId="4" borderId="13" xfId="0" applyNumberFormat="1" applyFont="1" applyFill="1" applyBorder="1" applyAlignment="1">
      <alignment horizontal="left" vertical="center" wrapText="1"/>
    </xf>
    <xf numFmtId="3" fontId="20" fillId="4" borderId="13" xfId="0" applyNumberFormat="1" applyFont="1" applyFill="1" applyBorder="1" applyAlignment="1">
      <alignment horizontal="right" vertical="center"/>
    </xf>
    <xf numFmtId="3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3" fontId="20" fillId="5" borderId="14" xfId="0" applyNumberFormat="1" applyFont="1" applyFill="1" applyBorder="1" applyAlignment="1">
      <alignment horizontal="right" vertical="center"/>
    </xf>
    <xf numFmtId="3" fontId="20" fillId="5" borderId="15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vertical="center" wrapText="1"/>
    </xf>
    <xf numFmtId="49" fontId="36" fillId="0" borderId="0" xfId="0" applyNumberFormat="1" applyFont="1"/>
    <xf numFmtId="49" fontId="37" fillId="0" borderId="0" xfId="0" applyNumberFormat="1" applyFont="1"/>
    <xf numFmtId="49" fontId="37" fillId="0" borderId="0" xfId="0" applyNumberFormat="1" applyFont="1" applyAlignment="1">
      <alignment horizontal="center"/>
    </xf>
    <xf numFmtId="0" fontId="33" fillId="0" borderId="1" xfId="0" applyFont="1" applyBorder="1" applyAlignment="1">
      <alignment horizontal="center" vertical="center" wrapText="1"/>
    </xf>
    <xf numFmtId="3" fontId="33" fillId="0" borderId="1" xfId="0" applyNumberFormat="1" applyFont="1" applyBorder="1" applyAlignment="1">
      <alignment horizontal="center" vertical="center" wrapText="1"/>
    </xf>
    <xf numFmtId="0" fontId="36" fillId="4" borderId="2" xfId="0" applyFont="1" applyFill="1" applyBorder="1" applyAlignment="1">
      <alignment horizontal="center" vertical="center"/>
    </xf>
    <xf numFmtId="0" fontId="36" fillId="4" borderId="3" xfId="0" applyFont="1" applyFill="1" applyBorder="1" applyAlignment="1">
      <alignment horizontal="left" vertical="center" wrapText="1"/>
    </xf>
    <xf numFmtId="3" fontId="36" fillId="4" borderId="3" xfId="0" applyNumberFormat="1" applyFont="1" applyFill="1" applyBorder="1" applyAlignment="1">
      <alignment horizontal="right" vertical="center"/>
    </xf>
    <xf numFmtId="3" fontId="36" fillId="4" borderId="4" xfId="0" applyNumberFormat="1" applyFont="1" applyFill="1" applyBorder="1" applyAlignment="1">
      <alignment horizontal="right" vertical="center"/>
    </xf>
    <xf numFmtId="0" fontId="38" fillId="0" borderId="5" xfId="0" applyFont="1" applyBorder="1" applyAlignment="1">
      <alignment horizontal="center" vertical="center"/>
    </xf>
    <xf numFmtId="0" fontId="38" fillId="0" borderId="6" xfId="0" applyFont="1" applyBorder="1" applyAlignment="1">
      <alignment horizontal="left" vertical="center" wrapText="1"/>
    </xf>
    <xf numFmtId="3" fontId="38" fillId="0" borderId="6" xfId="0" applyNumberFormat="1" applyFont="1" applyBorder="1" applyAlignment="1">
      <alignment horizontal="right" vertical="center" wrapText="1"/>
    </xf>
    <xf numFmtId="3" fontId="38" fillId="0" borderId="6" xfId="0" applyNumberFormat="1" applyFont="1" applyBorder="1" applyAlignment="1">
      <alignment horizontal="right" vertical="center"/>
    </xf>
    <xf numFmtId="3" fontId="36" fillId="0" borderId="3" xfId="0" applyNumberFormat="1" applyFont="1" applyBorder="1" applyAlignment="1">
      <alignment horizontal="right" vertical="center"/>
    </xf>
    <xf numFmtId="3" fontId="36" fillId="0" borderId="4" xfId="0" applyNumberFormat="1" applyFont="1" applyBorder="1" applyAlignment="1">
      <alignment horizontal="right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left" vertical="center" wrapText="1"/>
    </xf>
    <xf numFmtId="3" fontId="38" fillId="0" borderId="8" xfId="0" applyNumberFormat="1" applyFont="1" applyBorder="1" applyAlignment="1">
      <alignment horizontal="right" vertical="center" wrapText="1"/>
    </xf>
    <xf numFmtId="3" fontId="38" fillId="0" borderId="8" xfId="0" applyNumberFormat="1" applyFont="1" applyBorder="1" applyAlignment="1">
      <alignment horizontal="right" vertical="center"/>
    </xf>
    <xf numFmtId="3" fontId="36" fillId="0" borderId="14" xfId="0" applyNumberFormat="1" applyFont="1" applyBorder="1" applyAlignment="1">
      <alignment horizontal="right" vertical="center"/>
    </xf>
    <xf numFmtId="3" fontId="36" fillId="0" borderId="15" xfId="0" applyNumberFormat="1" applyFont="1" applyBorder="1" applyAlignment="1">
      <alignment horizontal="right" vertical="center"/>
    </xf>
    <xf numFmtId="3" fontId="36" fillId="2" borderId="1" xfId="0" applyNumberFormat="1" applyFont="1" applyFill="1" applyBorder="1" applyAlignment="1">
      <alignment horizontal="right" vertical="center"/>
    </xf>
    <xf numFmtId="49" fontId="36" fillId="0" borderId="0" xfId="0" applyNumberFormat="1" applyFont="1" applyBorder="1" applyAlignment="1">
      <alignment horizontal="center" vertical="center"/>
    </xf>
    <xf numFmtId="3" fontId="36" fillId="0" borderId="0" xfId="0" applyNumberFormat="1" applyFont="1" applyBorder="1" applyAlignment="1">
      <alignment horizontal="right" vertical="center"/>
    </xf>
    <xf numFmtId="3" fontId="37" fillId="0" borderId="0" xfId="0" applyNumberFormat="1" applyFont="1"/>
    <xf numFmtId="0" fontId="36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right" vertical="center" wrapText="1"/>
    </xf>
    <xf numFmtId="3" fontId="36" fillId="0" borderId="1" xfId="0" applyNumberFormat="1" applyFont="1" applyBorder="1" applyAlignment="1">
      <alignment horizontal="right" vertical="center" wrapText="1"/>
    </xf>
    <xf numFmtId="0" fontId="36" fillId="4" borderId="1" xfId="0" applyFont="1" applyFill="1" applyBorder="1" applyAlignment="1">
      <alignment horizontal="center" vertical="center"/>
    </xf>
    <xf numFmtId="0" fontId="36" fillId="4" borderId="1" xfId="0" applyFont="1" applyFill="1" applyBorder="1" applyAlignment="1">
      <alignment horizontal="left" vertical="center" wrapText="1"/>
    </xf>
    <xf numFmtId="3" fontId="36" fillId="4" borderId="1" xfId="0" applyNumberFormat="1" applyFont="1" applyFill="1" applyBorder="1" applyAlignment="1">
      <alignment horizontal="right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left" vertical="center" wrapText="1"/>
    </xf>
    <xf numFmtId="3" fontId="38" fillId="0" borderId="11" xfId="0" applyNumberFormat="1" applyFont="1" applyBorder="1" applyAlignment="1">
      <alignment horizontal="right" vertical="center" wrapText="1"/>
    </xf>
    <xf numFmtId="3" fontId="38" fillId="0" borderId="11" xfId="0" applyNumberFormat="1" applyFont="1" applyBorder="1" applyAlignment="1">
      <alignment horizontal="right" vertical="center"/>
    </xf>
    <xf numFmtId="3" fontId="36" fillId="0" borderId="11" xfId="0" applyNumberFormat="1" applyFont="1" applyBorder="1" applyAlignment="1">
      <alignment horizontal="right" vertical="center"/>
    </xf>
    <xf numFmtId="3" fontId="36" fillId="0" borderId="16" xfId="0" applyNumberFormat="1" applyFont="1" applyBorder="1" applyAlignment="1">
      <alignment horizontal="right" vertical="center"/>
    </xf>
    <xf numFmtId="3" fontId="36" fillId="0" borderId="6" xfId="0" applyNumberFormat="1" applyFont="1" applyBorder="1" applyAlignment="1">
      <alignment horizontal="right" vertical="center"/>
    </xf>
    <xf numFmtId="3" fontId="36" fillId="0" borderId="17" xfId="0" applyNumberFormat="1" applyFont="1" applyBorder="1" applyAlignment="1">
      <alignment horizontal="right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left" vertical="center" wrapText="1"/>
    </xf>
    <xf numFmtId="3" fontId="38" fillId="0" borderId="13" xfId="0" applyNumberFormat="1" applyFont="1" applyBorder="1" applyAlignment="1">
      <alignment horizontal="right" vertical="center" wrapText="1"/>
    </xf>
    <xf numFmtId="3" fontId="38" fillId="0" borderId="13" xfId="0" applyNumberFormat="1" applyFont="1" applyBorder="1" applyAlignment="1">
      <alignment horizontal="right" vertical="center"/>
    </xf>
    <xf numFmtId="3" fontId="36" fillId="0" borderId="13" xfId="0" applyNumberFormat="1" applyFont="1" applyBorder="1" applyAlignment="1">
      <alignment horizontal="right" vertical="center"/>
    </xf>
    <xf numFmtId="3" fontId="36" fillId="0" borderId="18" xfId="0" applyNumberFormat="1" applyFont="1" applyBorder="1" applyAlignment="1">
      <alignment horizontal="right" vertical="center"/>
    </xf>
    <xf numFmtId="3" fontId="36" fillId="4" borderId="14" xfId="0" applyNumberFormat="1" applyFont="1" applyFill="1" applyBorder="1" applyAlignment="1">
      <alignment horizontal="right" vertical="center"/>
    </xf>
    <xf numFmtId="3" fontId="36" fillId="4" borderId="15" xfId="0" applyNumberFormat="1" applyFont="1" applyFill="1" applyBorder="1" applyAlignment="1">
      <alignment horizontal="right" vertical="center"/>
    </xf>
    <xf numFmtId="3" fontId="36" fillId="0" borderId="0" xfId="0" applyNumberFormat="1" applyFont="1"/>
    <xf numFmtId="0" fontId="37" fillId="0" borderId="0" xfId="0" applyFont="1" applyAlignment="1">
      <alignment horizontal="center"/>
    </xf>
    <xf numFmtId="0" fontId="36" fillId="4" borderId="10" xfId="0" applyFont="1" applyFill="1" applyBorder="1" applyAlignment="1">
      <alignment horizontal="center" vertical="center"/>
    </xf>
    <xf numFmtId="0" fontId="36" fillId="4" borderId="11" xfId="0" applyFont="1" applyFill="1" applyBorder="1" applyAlignment="1">
      <alignment horizontal="left" vertical="center" wrapText="1"/>
    </xf>
    <xf numFmtId="3" fontId="36" fillId="4" borderId="11" xfId="0" applyNumberFormat="1" applyFont="1" applyFill="1" applyBorder="1" applyAlignment="1">
      <alignment horizontal="right" vertical="center"/>
    </xf>
    <xf numFmtId="3" fontId="36" fillId="4" borderId="16" xfId="0" applyNumberFormat="1" applyFont="1" applyFill="1" applyBorder="1" applyAlignment="1">
      <alignment horizontal="right" vertical="center"/>
    </xf>
    <xf numFmtId="0" fontId="36" fillId="4" borderId="5" xfId="0" applyFont="1" applyFill="1" applyBorder="1" applyAlignment="1">
      <alignment horizontal="center" vertical="center"/>
    </xf>
    <xf numFmtId="0" fontId="36" fillId="4" borderId="6" xfId="0" applyFont="1" applyFill="1" applyBorder="1" applyAlignment="1">
      <alignment horizontal="left" vertical="center" wrapText="1"/>
    </xf>
    <xf numFmtId="3" fontId="36" fillId="4" borderId="6" xfId="0" applyNumberFormat="1" applyFont="1" applyFill="1" applyBorder="1" applyAlignment="1">
      <alignment horizontal="right" vertical="center"/>
    </xf>
    <xf numFmtId="3" fontId="36" fillId="4" borderId="17" xfId="0" applyNumberFormat="1" applyFont="1" applyFill="1" applyBorder="1" applyAlignment="1">
      <alignment horizontal="right" vertical="center"/>
    </xf>
    <xf numFmtId="0" fontId="38" fillId="3" borderId="5" xfId="0" applyFont="1" applyFill="1" applyBorder="1" applyAlignment="1">
      <alignment horizontal="center" vertical="center"/>
    </xf>
    <xf numFmtId="0" fontId="38" fillId="3" borderId="6" xfId="0" applyFont="1" applyFill="1" applyBorder="1" applyAlignment="1">
      <alignment horizontal="left" vertical="center" wrapText="1"/>
    </xf>
    <xf numFmtId="3" fontId="38" fillId="3" borderId="6" xfId="0" applyNumberFormat="1" applyFont="1" applyFill="1" applyBorder="1" applyAlignment="1">
      <alignment horizontal="right" vertical="center"/>
    </xf>
    <xf numFmtId="3" fontId="36" fillId="3" borderId="6" xfId="0" applyNumberFormat="1" applyFont="1" applyFill="1" applyBorder="1" applyAlignment="1">
      <alignment horizontal="right" vertical="center"/>
    </xf>
    <xf numFmtId="3" fontId="36" fillId="3" borderId="17" xfId="0" applyNumberFormat="1" applyFont="1" applyFill="1" applyBorder="1" applyAlignment="1">
      <alignment horizontal="right" vertical="center"/>
    </xf>
    <xf numFmtId="0" fontId="36" fillId="0" borderId="5" xfId="0" applyFont="1" applyBorder="1" applyAlignment="1">
      <alignment horizontal="center" vertical="center"/>
    </xf>
    <xf numFmtId="0" fontId="36" fillId="0" borderId="6" xfId="0" applyFont="1" applyBorder="1" applyAlignment="1">
      <alignment horizontal="left" vertical="center" wrapText="1"/>
    </xf>
    <xf numFmtId="3" fontId="36" fillId="4" borderId="6" xfId="0" applyNumberFormat="1" applyFont="1" applyFill="1" applyBorder="1" applyAlignment="1">
      <alignment horizontal="right" vertical="center" wrapText="1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left" vertical="center" wrapText="1"/>
    </xf>
    <xf numFmtId="3" fontId="38" fillId="0" borderId="20" xfId="0" applyNumberFormat="1" applyFont="1" applyBorder="1" applyAlignment="1">
      <alignment horizontal="right" vertical="center" wrapText="1"/>
    </xf>
    <xf numFmtId="3" fontId="38" fillId="0" borderId="20" xfId="0" applyNumberFormat="1" applyFont="1" applyBorder="1" applyAlignment="1">
      <alignment horizontal="right" vertical="center"/>
    </xf>
    <xf numFmtId="3" fontId="36" fillId="0" borderId="20" xfId="0" applyNumberFormat="1" applyFont="1" applyBorder="1" applyAlignment="1">
      <alignment horizontal="right" vertical="center"/>
    </xf>
    <xf numFmtId="3" fontId="36" fillId="0" borderId="21" xfId="0" applyNumberFormat="1" applyFont="1" applyBorder="1" applyAlignment="1">
      <alignment horizontal="right" vertical="center"/>
    </xf>
    <xf numFmtId="3" fontId="36" fillId="3" borderId="22" xfId="0" applyNumberFormat="1" applyFont="1" applyFill="1" applyBorder="1" applyAlignment="1">
      <alignment horizontal="left" vertical="center"/>
    </xf>
    <xf numFmtId="3" fontId="36" fillId="3" borderId="3" xfId="0" applyNumberFormat="1" applyFont="1" applyFill="1" applyBorder="1" applyAlignment="1">
      <alignment horizontal="left" vertical="center"/>
    </xf>
    <xf numFmtId="3" fontId="36" fillId="3" borderId="3" xfId="0" applyNumberFormat="1" applyFont="1" applyFill="1" applyBorder="1" applyAlignment="1">
      <alignment horizontal="right" vertical="center"/>
    </xf>
    <xf numFmtId="3" fontId="36" fillId="3" borderId="23" xfId="0" applyNumberFormat="1" applyFont="1" applyFill="1" applyBorder="1" applyAlignment="1">
      <alignment horizontal="right" vertical="center"/>
    </xf>
    <xf numFmtId="49" fontId="36" fillId="0" borderId="24" xfId="0" applyNumberFormat="1" applyFont="1" applyBorder="1"/>
    <xf numFmtId="49" fontId="37" fillId="0" borderId="8" xfId="0" applyNumberFormat="1" applyFont="1" applyBorder="1"/>
    <xf numFmtId="49" fontId="37" fillId="0" borderId="8" xfId="0" applyNumberFormat="1" applyFont="1" applyBorder="1" applyAlignment="1">
      <alignment horizontal="center"/>
    </xf>
    <xf numFmtId="3" fontId="37" fillId="0" borderId="25" xfId="0" applyNumberFormat="1" applyFont="1" applyBorder="1"/>
    <xf numFmtId="0" fontId="38" fillId="7" borderId="7" xfId="0" applyFont="1" applyFill="1" applyBorder="1" applyAlignment="1">
      <alignment horizontal="center" vertical="center"/>
    </xf>
    <xf numFmtId="0" fontId="38" fillId="7" borderId="8" xfId="0" applyFont="1" applyFill="1" applyBorder="1" applyAlignment="1">
      <alignment horizontal="left" vertical="center" wrapText="1"/>
    </xf>
    <xf numFmtId="3" fontId="38" fillId="7" borderId="8" xfId="0" applyNumberFormat="1" applyFont="1" applyFill="1" applyBorder="1" applyAlignment="1">
      <alignment horizontal="right" vertical="center" wrapText="1"/>
    </xf>
    <xf numFmtId="3" fontId="36" fillId="7" borderId="14" xfId="0" applyNumberFormat="1" applyFont="1" applyFill="1" applyBorder="1" applyAlignment="1">
      <alignment horizontal="right" vertical="center"/>
    </xf>
    <xf numFmtId="3" fontId="36" fillId="7" borderId="15" xfId="0" applyNumberFormat="1" applyFont="1" applyFill="1" applyBorder="1" applyAlignment="1">
      <alignment horizontal="right" vertical="center"/>
    </xf>
    <xf numFmtId="0" fontId="38" fillId="0" borderId="2" xfId="0" applyFont="1" applyBorder="1" applyAlignment="1">
      <alignment horizontal="center" vertical="center"/>
    </xf>
    <xf numFmtId="0" fontId="38" fillId="0" borderId="3" xfId="0" applyFont="1" applyBorder="1" applyAlignment="1">
      <alignment horizontal="left" vertical="center" wrapText="1"/>
    </xf>
    <xf numFmtId="3" fontId="38" fillId="0" borderId="3" xfId="0" applyNumberFormat="1" applyFont="1" applyBorder="1" applyAlignment="1">
      <alignment horizontal="right" vertical="center" wrapText="1"/>
    </xf>
    <xf numFmtId="3" fontId="38" fillId="0" borderId="3" xfId="0" applyNumberFormat="1" applyFont="1" applyBorder="1" applyAlignment="1">
      <alignment horizontal="right" vertical="center"/>
    </xf>
    <xf numFmtId="3" fontId="36" fillId="3" borderId="4" xfId="0" applyNumberFormat="1" applyFont="1" applyFill="1" applyBorder="1" applyAlignment="1">
      <alignment horizontal="right" vertical="center"/>
    </xf>
    <xf numFmtId="3" fontId="36" fillId="3" borderId="13" xfId="0" applyNumberFormat="1" applyFont="1" applyFill="1" applyBorder="1" applyAlignment="1">
      <alignment horizontal="right" vertical="center"/>
    </xf>
    <xf numFmtId="3" fontId="36" fillId="3" borderId="18" xfId="0" applyNumberFormat="1" applyFont="1" applyFill="1" applyBorder="1" applyAlignment="1">
      <alignment horizontal="right" vertical="center"/>
    </xf>
    <xf numFmtId="49" fontId="36" fillId="3" borderId="26" xfId="0" applyNumberFormat="1" applyFont="1" applyFill="1" applyBorder="1" applyAlignment="1">
      <alignment horizontal="left" vertical="center"/>
    </xf>
    <xf numFmtId="49" fontId="36" fillId="3" borderId="0" xfId="0" applyNumberFormat="1" applyFont="1" applyFill="1" applyBorder="1" applyAlignment="1">
      <alignment horizontal="left" vertical="center"/>
    </xf>
    <xf numFmtId="3" fontId="36" fillId="3" borderId="0" xfId="0" applyNumberFormat="1" applyFont="1" applyFill="1" applyBorder="1" applyAlignment="1">
      <alignment horizontal="right" vertical="center"/>
    </xf>
    <xf numFmtId="3" fontId="36" fillId="3" borderId="14" xfId="0" applyNumberFormat="1" applyFont="1" applyFill="1" applyBorder="1" applyAlignment="1">
      <alignment horizontal="right" vertical="center"/>
    </xf>
    <xf numFmtId="3" fontId="36" fillId="3" borderId="15" xfId="0" applyNumberFormat="1" applyFont="1" applyFill="1" applyBorder="1" applyAlignment="1">
      <alignment horizontal="right" vertical="center"/>
    </xf>
    <xf numFmtId="3" fontId="36" fillId="3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Border="1" applyAlignment="1">
      <alignment horizontal="center" vertical="center"/>
    </xf>
    <xf numFmtId="3" fontId="33" fillId="0" borderId="0" xfId="0" applyNumberFormat="1" applyFont="1" applyAlignment="1">
      <alignment horizontal="center" vertical="center"/>
    </xf>
    <xf numFmtId="3" fontId="36" fillId="2" borderId="2" xfId="0" applyNumberFormat="1" applyFont="1" applyFill="1" applyBorder="1" applyAlignment="1">
      <alignment horizontal="center" vertical="center"/>
    </xf>
    <xf numFmtId="3" fontId="36" fillId="2" borderId="3" xfId="0" applyNumberFormat="1" applyFont="1" applyFill="1" applyBorder="1" applyAlignment="1">
      <alignment horizontal="left" vertical="center"/>
    </xf>
    <xf numFmtId="3" fontId="36" fillId="2" borderId="3" xfId="0" applyNumberFormat="1" applyFont="1" applyFill="1" applyBorder="1" applyAlignment="1">
      <alignment horizontal="right" vertical="center"/>
    </xf>
    <xf numFmtId="3" fontId="36" fillId="2" borderId="14" xfId="0" applyNumberFormat="1" applyFont="1" applyFill="1" applyBorder="1" applyAlignment="1">
      <alignment horizontal="right" vertical="center"/>
    </xf>
    <xf numFmtId="3" fontId="36" fillId="2" borderId="15" xfId="0" applyNumberFormat="1" applyFont="1" applyFill="1" applyBorder="1" applyAlignment="1">
      <alignment horizontal="right" vertical="center"/>
    </xf>
    <xf numFmtId="3" fontId="36" fillId="2" borderId="5" xfId="0" applyNumberFormat="1" applyFont="1" applyFill="1" applyBorder="1" applyAlignment="1">
      <alignment horizontal="center" vertical="center"/>
    </xf>
    <xf numFmtId="3" fontId="36" fillId="2" borderId="6" xfId="0" applyNumberFormat="1" applyFont="1" applyFill="1" applyBorder="1" applyAlignment="1">
      <alignment horizontal="left" vertical="center"/>
    </xf>
    <xf numFmtId="3" fontId="36" fillId="2" borderId="6" xfId="0" applyNumberFormat="1" applyFont="1" applyFill="1" applyBorder="1" applyAlignment="1">
      <alignment horizontal="right" vertical="center"/>
    </xf>
    <xf numFmtId="3" fontId="36" fillId="2" borderId="12" xfId="0" applyNumberFormat="1" applyFont="1" applyFill="1" applyBorder="1" applyAlignment="1">
      <alignment horizontal="center" vertical="center"/>
    </xf>
    <xf numFmtId="3" fontId="36" fillId="2" borderId="13" xfId="0" applyNumberFormat="1" applyFont="1" applyFill="1" applyBorder="1" applyAlignment="1">
      <alignment horizontal="left" vertical="center"/>
    </xf>
    <xf numFmtId="3" fontId="36" fillId="2" borderId="13" xfId="0" applyNumberFormat="1" applyFont="1" applyFill="1" applyBorder="1" applyAlignment="1">
      <alignment horizontal="right" vertical="center"/>
    </xf>
    <xf numFmtId="3" fontId="36" fillId="2" borderId="1" xfId="0" applyNumberFormat="1" applyFont="1" applyFill="1" applyBorder="1" applyAlignment="1">
      <alignment horizontal="center" vertical="center"/>
    </xf>
    <xf numFmtId="3" fontId="36" fillId="2" borderId="1" xfId="0" applyNumberFormat="1" applyFont="1" applyFill="1" applyBorder="1" applyAlignment="1">
      <alignment horizontal="left" vertical="center"/>
    </xf>
    <xf numFmtId="3" fontId="36" fillId="4" borderId="1" xfId="0" applyNumberFormat="1" applyFont="1" applyFill="1" applyBorder="1" applyAlignment="1">
      <alignment horizontal="center" vertical="center"/>
    </xf>
    <xf numFmtId="3" fontId="36" fillId="8" borderId="0" xfId="0" applyNumberFormat="1" applyFont="1" applyFill="1" applyBorder="1" applyAlignment="1">
      <alignment horizontal="right" vertical="center"/>
    </xf>
    <xf numFmtId="49" fontId="40" fillId="0" borderId="0" xfId="0" applyNumberFormat="1" applyFont="1" applyAlignment="1">
      <alignment vertical="center"/>
    </xf>
    <xf numFmtId="49" fontId="41" fillId="0" borderId="0" xfId="0" applyNumberFormat="1" applyFont="1" applyAlignment="1">
      <alignment vertical="center"/>
    </xf>
    <xf numFmtId="49" fontId="37" fillId="0" borderId="0" xfId="0" applyNumberFormat="1" applyFont="1" applyAlignment="1">
      <alignment vertical="center"/>
    </xf>
    <xf numFmtId="49" fontId="37" fillId="0" borderId="0" xfId="0" applyNumberFormat="1" applyFont="1" applyAlignment="1">
      <alignment horizontal="center" vertical="center"/>
    </xf>
    <xf numFmtId="3" fontId="37" fillId="0" borderId="0" xfId="0" applyNumberFormat="1" applyFont="1" applyAlignment="1">
      <alignment vertical="center"/>
    </xf>
    <xf numFmtId="3" fontId="38" fillId="0" borderId="8" xfId="0" applyNumberFormat="1" applyFont="1" applyBorder="1" applyAlignment="1">
      <alignment vertical="center"/>
    </xf>
    <xf numFmtId="3" fontId="38" fillId="0" borderId="13" xfId="0" applyNumberFormat="1" applyFont="1" applyBorder="1" applyAlignment="1">
      <alignment vertical="center"/>
    </xf>
    <xf numFmtId="3" fontId="36" fillId="2" borderId="27" xfId="0" applyNumberFormat="1" applyFont="1" applyFill="1" applyBorder="1" applyAlignment="1">
      <alignment horizontal="right" vertical="center"/>
    </xf>
    <xf numFmtId="3" fontId="36" fillId="2" borderId="28" xfId="0" applyNumberFormat="1" applyFont="1" applyFill="1" applyBorder="1" applyAlignment="1">
      <alignment horizontal="right" vertical="center"/>
    </xf>
    <xf numFmtId="0" fontId="36" fillId="5" borderId="2" xfId="0" applyFont="1" applyFill="1" applyBorder="1" applyAlignment="1">
      <alignment horizontal="center" vertical="center"/>
    </xf>
    <xf numFmtId="0" fontId="36" fillId="5" borderId="3" xfId="0" applyFont="1" applyFill="1" applyBorder="1" applyAlignment="1">
      <alignment horizontal="left" vertical="center" wrapText="1"/>
    </xf>
    <xf numFmtId="3" fontId="36" fillId="5" borderId="3" xfId="0" applyNumberFormat="1" applyFont="1" applyFill="1" applyBorder="1" applyAlignment="1">
      <alignment horizontal="right" vertical="center"/>
    </xf>
    <xf numFmtId="0" fontId="37" fillId="0" borderId="6" xfId="0" applyFont="1" applyBorder="1"/>
    <xf numFmtId="49" fontId="36" fillId="0" borderId="0" xfId="0" applyNumberFormat="1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/>
    </xf>
    <xf numFmtId="0" fontId="36" fillId="0" borderId="3" xfId="0" applyFont="1" applyBorder="1" applyAlignment="1">
      <alignment horizontal="left" vertical="center" wrapText="1"/>
    </xf>
    <xf numFmtId="0" fontId="38" fillId="0" borderId="8" xfId="0" applyFont="1" applyBorder="1" applyAlignment="1">
      <alignment horizontal="right" vertical="center" wrapText="1"/>
    </xf>
    <xf numFmtId="0" fontId="38" fillId="0" borderId="6" xfId="0" applyFont="1" applyBorder="1"/>
    <xf numFmtId="49" fontId="36" fillId="3" borderId="1" xfId="0" applyNumberFormat="1" applyFont="1" applyFill="1" applyBorder="1" applyAlignment="1">
      <alignment horizontal="center" vertical="center" wrapText="1"/>
    </xf>
    <xf numFmtId="3" fontId="36" fillId="3" borderId="1" xfId="0" applyNumberFormat="1" applyFont="1" applyFill="1" applyBorder="1" applyAlignment="1">
      <alignment horizontal="right" vertical="center"/>
    </xf>
    <xf numFmtId="3" fontId="36" fillId="3" borderId="27" xfId="0" applyNumberFormat="1" applyFont="1" applyFill="1" applyBorder="1" applyAlignment="1">
      <alignment horizontal="right" vertical="center"/>
    </xf>
    <xf numFmtId="3" fontId="36" fillId="3" borderId="28" xfId="0" applyNumberFormat="1" applyFont="1" applyFill="1" applyBorder="1" applyAlignment="1">
      <alignment horizontal="right" vertical="center"/>
    </xf>
    <xf numFmtId="3" fontId="36" fillId="2" borderId="1" xfId="0" applyNumberFormat="1" applyFont="1" applyFill="1" applyBorder="1" applyAlignment="1">
      <alignment vertical="center"/>
    </xf>
    <xf numFmtId="3" fontId="42" fillId="9" borderId="1" xfId="0" applyNumberFormat="1" applyFont="1" applyFill="1" applyBorder="1" applyAlignment="1">
      <alignment horizontal="right" vertical="center" shrinkToFit="1"/>
    </xf>
    <xf numFmtId="3" fontId="42" fillId="9" borderId="1" xfId="0" applyNumberFormat="1" applyFont="1" applyFill="1" applyBorder="1" applyAlignment="1">
      <alignment vertical="center"/>
    </xf>
    <xf numFmtId="3" fontId="42" fillId="9" borderId="1" xfId="0" applyNumberFormat="1" applyFont="1" applyFill="1" applyBorder="1" applyAlignment="1">
      <alignment horizontal="right" vertical="center"/>
    </xf>
    <xf numFmtId="3" fontId="36" fillId="3" borderId="0" xfId="0" applyNumberFormat="1" applyFont="1" applyFill="1" applyAlignment="1">
      <alignment horizontal="center"/>
    </xf>
    <xf numFmtId="3" fontId="33" fillId="10" borderId="0" xfId="0" applyNumberFormat="1" applyFont="1" applyFill="1" applyBorder="1" applyAlignment="1">
      <alignment wrapText="1"/>
    </xf>
    <xf numFmtId="3" fontId="33" fillId="10" borderId="0" xfId="0" applyNumberFormat="1" applyFont="1" applyFill="1" applyBorder="1" applyAlignment="1">
      <alignment horizontal="left"/>
    </xf>
    <xf numFmtId="3" fontId="33" fillId="0" borderId="0" xfId="0" applyNumberFormat="1" applyFont="1" applyBorder="1"/>
    <xf numFmtId="3" fontId="33" fillId="0" borderId="0" xfId="0" applyNumberFormat="1" applyFont="1" applyBorder="1" applyAlignment="1">
      <alignment wrapText="1"/>
    </xf>
    <xf numFmtId="3" fontId="33" fillId="0" borderId="0" xfId="0" applyNumberFormat="1" applyFont="1" applyBorder="1" applyAlignment="1">
      <alignment horizontal="left"/>
    </xf>
    <xf numFmtId="3" fontId="33" fillId="11" borderId="0" xfId="0" applyNumberFormat="1" applyFont="1" applyFill="1" applyAlignment="1">
      <alignment horizontal="left" vertical="center" wrapText="1"/>
    </xf>
    <xf numFmtId="3" fontId="37" fillId="11" borderId="0" xfId="0" applyNumberFormat="1" applyFont="1" applyFill="1" applyAlignment="1">
      <alignment horizontal="left"/>
    </xf>
    <xf numFmtId="3" fontId="43" fillId="0" borderId="0" xfId="0" applyNumberFormat="1" applyFont="1" applyAlignment="1">
      <alignment horizontal="left" vertical="center" wrapText="1"/>
    </xf>
    <xf numFmtId="3" fontId="33" fillId="0" borderId="0" xfId="0" applyNumberFormat="1" applyFont="1" applyAlignment="1">
      <alignment horizontal="left" vertical="center" wrapText="1"/>
    </xf>
    <xf numFmtId="3" fontId="37" fillId="0" borderId="0" xfId="0" applyNumberFormat="1" applyFont="1" applyAlignment="1">
      <alignment horizontal="left"/>
    </xf>
    <xf numFmtId="3" fontId="40" fillId="0" borderId="0" xfId="0" applyNumberFormat="1" applyFont="1"/>
    <xf numFmtId="3" fontId="44" fillId="0" borderId="0" xfId="0" applyNumberFormat="1" applyFont="1" applyAlignment="1">
      <alignment vertical="center"/>
    </xf>
    <xf numFmtId="0" fontId="36" fillId="2" borderId="10" xfId="0" applyFont="1" applyFill="1" applyBorder="1" applyAlignment="1">
      <alignment horizontal="center" vertical="center"/>
    </xf>
    <xf numFmtId="0" fontId="36" fillId="2" borderId="11" xfId="0" applyFont="1" applyFill="1" applyBorder="1" applyAlignment="1">
      <alignment horizontal="left" vertical="center" wrapText="1"/>
    </xf>
    <xf numFmtId="3" fontId="36" fillId="2" borderId="11" xfId="0" applyNumberFormat="1" applyFont="1" applyFill="1" applyBorder="1" applyAlignment="1">
      <alignment horizontal="right" vertical="center"/>
    </xf>
    <xf numFmtId="3" fontId="36" fillId="2" borderId="16" xfId="0" applyNumberFormat="1" applyFont="1" applyFill="1" applyBorder="1" applyAlignment="1">
      <alignment horizontal="right" vertical="center"/>
    </xf>
    <xf numFmtId="3" fontId="36" fillId="4" borderId="6" xfId="0" applyNumberFormat="1" applyFont="1" applyFill="1" applyBorder="1" applyAlignment="1">
      <alignment vertical="center" wrapText="1"/>
    </xf>
    <xf numFmtId="3" fontId="38" fillId="0" borderId="6" xfId="0" applyNumberFormat="1" applyFont="1" applyBorder="1" applyAlignment="1">
      <alignment vertical="center"/>
    </xf>
    <xf numFmtId="0" fontId="37" fillId="0" borderId="5" xfId="0" applyFont="1" applyBorder="1" applyAlignment="1">
      <alignment horizontal="center" vertical="center"/>
    </xf>
    <xf numFmtId="0" fontId="37" fillId="4" borderId="5" xfId="0" applyFont="1" applyFill="1" applyBorder="1" applyAlignment="1">
      <alignment horizontal="center" vertical="center"/>
    </xf>
    <xf numFmtId="0" fontId="38" fillId="4" borderId="6" xfId="0" applyFont="1" applyFill="1" applyBorder="1" applyAlignment="1">
      <alignment horizontal="left" vertical="center" wrapText="1"/>
    </xf>
    <xf numFmtId="3" fontId="38" fillId="4" borderId="6" xfId="0" applyNumberFormat="1" applyFont="1" applyFill="1" applyBorder="1" applyAlignment="1">
      <alignment vertical="center"/>
    </xf>
    <xf numFmtId="0" fontId="38" fillId="4" borderId="5" xfId="0" applyFont="1" applyFill="1" applyBorder="1" applyAlignment="1">
      <alignment horizontal="center" vertical="center"/>
    </xf>
    <xf numFmtId="3" fontId="38" fillId="3" borderId="6" xfId="0" applyNumberFormat="1" applyFont="1" applyFill="1" applyBorder="1" applyAlignment="1">
      <alignment vertical="center"/>
    </xf>
    <xf numFmtId="0" fontId="36" fillId="2" borderId="5" xfId="0" applyFont="1" applyFill="1" applyBorder="1" applyAlignment="1">
      <alignment horizontal="center" vertical="center"/>
    </xf>
    <xf numFmtId="0" fontId="36" fillId="2" borderId="6" xfId="0" applyFont="1" applyFill="1" applyBorder="1" applyAlignment="1">
      <alignment horizontal="left" vertical="center" wrapText="1"/>
    </xf>
    <xf numFmtId="3" fontId="36" fillId="2" borderId="6" xfId="0" applyNumberFormat="1" applyFont="1" applyFill="1" applyBorder="1" applyAlignment="1">
      <alignment vertical="center"/>
    </xf>
    <xf numFmtId="3" fontId="36" fillId="2" borderId="17" xfId="0" applyNumberFormat="1" applyFont="1" applyFill="1" applyBorder="1" applyAlignment="1">
      <alignment horizontal="right" vertical="center"/>
    </xf>
    <xf numFmtId="3" fontId="40" fillId="0" borderId="0" xfId="0" applyNumberFormat="1" applyFont="1" applyBorder="1" applyAlignment="1">
      <alignment horizontal="center" vertical="center"/>
    </xf>
    <xf numFmtId="0" fontId="36" fillId="2" borderId="2" xfId="0" applyFont="1" applyFill="1" applyBorder="1" applyAlignment="1">
      <alignment horizontal="center"/>
    </xf>
    <xf numFmtId="0" fontId="36" fillId="2" borderId="3" xfId="0" applyFont="1" applyFill="1" applyBorder="1" applyAlignment="1">
      <alignment horizontal="left" vertical="center" wrapText="1"/>
    </xf>
    <xf numFmtId="3" fontId="36" fillId="2" borderId="3" xfId="0" applyNumberFormat="1" applyFont="1" applyFill="1" applyBorder="1" applyAlignment="1">
      <alignment horizontal="right" wrapText="1"/>
    </xf>
    <xf numFmtId="3" fontId="36" fillId="2" borderId="11" xfId="0" applyNumberFormat="1" applyFont="1" applyFill="1" applyBorder="1" applyAlignment="1">
      <alignment horizontal="right" wrapText="1"/>
    </xf>
    <xf numFmtId="0" fontId="36" fillId="4" borderId="5" xfId="0" applyFont="1" applyFill="1" applyBorder="1" applyAlignment="1">
      <alignment horizontal="center"/>
    </xf>
    <xf numFmtId="3" fontId="36" fillId="4" borderId="6" xfId="0" applyNumberFormat="1" applyFont="1" applyFill="1" applyBorder="1" applyAlignment="1">
      <alignment horizontal="right" wrapText="1"/>
    </xf>
    <xf numFmtId="3" fontId="38" fillId="0" borderId="6" xfId="0" applyNumberFormat="1" applyFont="1" applyBorder="1" applyAlignment="1">
      <alignment horizontal="right" wrapText="1"/>
    </xf>
    <xf numFmtId="3" fontId="36" fillId="2" borderId="6" xfId="0" applyNumberFormat="1" applyFont="1" applyFill="1" applyBorder="1" applyAlignment="1">
      <alignment horizontal="right" wrapText="1"/>
    </xf>
    <xf numFmtId="3" fontId="36" fillId="0" borderId="6" xfId="0" applyNumberFormat="1" applyFont="1" applyBorder="1" applyAlignment="1">
      <alignment horizontal="right" wrapText="1"/>
    </xf>
    <xf numFmtId="3" fontId="38" fillId="0" borderId="6" xfId="0" applyNumberFormat="1" applyFont="1" applyBorder="1" applyAlignment="1">
      <alignment horizontal="right"/>
    </xf>
    <xf numFmtId="0" fontId="38" fillId="2" borderId="5" xfId="0" applyFont="1" applyFill="1" applyBorder="1" applyAlignment="1">
      <alignment horizontal="center" vertical="center"/>
    </xf>
    <xf numFmtId="0" fontId="38" fillId="2" borderId="6" xfId="0" applyFont="1" applyFill="1" applyBorder="1" applyAlignment="1">
      <alignment horizontal="left" vertical="center" wrapText="1"/>
    </xf>
    <xf numFmtId="3" fontId="38" fillId="2" borderId="6" xfId="0" applyNumberFormat="1" applyFont="1" applyFill="1" applyBorder="1" applyAlignment="1">
      <alignment horizontal="right" vertical="center"/>
    </xf>
    <xf numFmtId="3" fontId="38" fillId="4" borderId="6" xfId="0" applyNumberFormat="1" applyFont="1" applyFill="1" applyBorder="1" applyAlignment="1">
      <alignment horizontal="right" vertical="center"/>
    </xf>
    <xf numFmtId="3" fontId="36" fillId="2" borderId="29" xfId="0" applyNumberFormat="1" applyFont="1" applyFill="1" applyBorder="1" applyAlignment="1">
      <alignment horizontal="right" vertical="center"/>
    </xf>
    <xf numFmtId="3" fontId="40" fillId="0" borderId="0" xfId="0" applyNumberFormat="1" applyFont="1" applyAlignment="1">
      <alignment vertical="center"/>
    </xf>
    <xf numFmtId="0" fontId="36" fillId="2" borderId="2" xfId="0" applyFont="1" applyFill="1" applyBorder="1" applyAlignment="1">
      <alignment horizontal="center" vertical="center"/>
    </xf>
    <xf numFmtId="0" fontId="36" fillId="7" borderId="5" xfId="0" applyFont="1" applyFill="1" applyBorder="1" applyAlignment="1">
      <alignment horizontal="center" vertical="center"/>
    </xf>
    <xf numFmtId="0" fontId="36" fillId="7" borderId="6" xfId="0" applyFont="1" applyFill="1" applyBorder="1" applyAlignment="1">
      <alignment horizontal="left" vertical="center" wrapText="1"/>
    </xf>
    <xf numFmtId="3" fontId="36" fillId="7" borderId="6" xfId="0" applyNumberFormat="1" applyFont="1" applyFill="1" applyBorder="1" applyAlignment="1">
      <alignment horizontal="right" vertical="center" wrapText="1"/>
    </xf>
    <xf numFmtId="3" fontId="36" fillId="7" borderId="6" xfId="0" applyNumberFormat="1" applyFont="1" applyFill="1" applyBorder="1" applyAlignment="1">
      <alignment horizontal="right" vertical="center"/>
    </xf>
    <xf numFmtId="3" fontId="36" fillId="7" borderId="17" xfId="0" applyNumberFormat="1" applyFont="1" applyFill="1" applyBorder="1" applyAlignment="1">
      <alignment horizontal="right" vertical="center"/>
    </xf>
    <xf numFmtId="0" fontId="36" fillId="3" borderId="5" xfId="0" applyFont="1" applyFill="1" applyBorder="1" applyAlignment="1">
      <alignment horizontal="center" vertical="center"/>
    </xf>
    <xf numFmtId="0" fontId="36" fillId="3" borderId="6" xfId="0" applyFont="1" applyFill="1" applyBorder="1" applyAlignment="1">
      <alignment horizontal="left" vertical="center" wrapText="1"/>
    </xf>
    <xf numFmtId="3" fontId="36" fillId="3" borderId="6" xfId="0" applyNumberFormat="1" applyFont="1" applyFill="1" applyBorder="1" applyAlignment="1">
      <alignment horizontal="right" vertical="center" wrapText="1"/>
    </xf>
    <xf numFmtId="3" fontId="36" fillId="7" borderId="3" xfId="0" applyNumberFormat="1" applyFont="1" applyFill="1" applyBorder="1" applyAlignment="1">
      <alignment horizontal="right" vertical="center"/>
    </xf>
    <xf numFmtId="3" fontId="36" fillId="7" borderId="4" xfId="0" applyNumberFormat="1" applyFont="1" applyFill="1" applyBorder="1" applyAlignment="1">
      <alignment horizontal="right" vertical="center"/>
    </xf>
    <xf numFmtId="0" fontId="36" fillId="3" borderId="12" xfId="0" applyFont="1" applyFill="1" applyBorder="1" applyAlignment="1">
      <alignment horizontal="center" vertical="center"/>
    </xf>
    <xf numFmtId="0" fontId="36" fillId="3" borderId="13" xfId="0" applyFont="1" applyFill="1" applyBorder="1" applyAlignment="1">
      <alignment horizontal="left" vertical="center" wrapText="1"/>
    </xf>
    <xf numFmtId="3" fontId="36" fillId="3" borderId="13" xfId="0" applyNumberFormat="1" applyFont="1" applyFill="1" applyBorder="1" applyAlignment="1">
      <alignment horizontal="right" vertical="center" wrapText="1"/>
    </xf>
    <xf numFmtId="0" fontId="36" fillId="2" borderId="10" xfId="0" applyFont="1" applyFill="1" applyBorder="1" applyAlignment="1">
      <alignment horizontal="center"/>
    </xf>
    <xf numFmtId="3" fontId="36" fillId="2" borderId="11" xfId="0" applyNumberFormat="1" applyFont="1" applyFill="1" applyBorder="1" applyAlignment="1">
      <alignment horizontal="right" vertical="center" wrapText="1"/>
    </xf>
    <xf numFmtId="3" fontId="36" fillId="2" borderId="6" xfId="0" applyNumberFormat="1" applyFont="1" applyFill="1" applyBorder="1" applyAlignment="1">
      <alignment horizontal="right" vertical="center" wrapText="1"/>
    </xf>
    <xf numFmtId="3" fontId="36" fillId="0" borderId="13" xfId="0" applyNumberFormat="1" applyFont="1" applyBorder="1" applyAlignment="1">
      <alignment horizontal="right"/>
    </xf>
    <xf numFmtId="0" fontId="36" fillId="4" borderId="6" xfId="0" applyFont="1" applyFill="1" applyBorder="1" applyAlignment="1">
      <alignment horizontal="right" vertical="center" wrapText="1"/>
    </xf>
    <xf numFmtId="0" fontId="38" fillId="0" borderId="13" xfId="0" applyFont="1" applyBorder="1" applyAlignment="1">
      <alignment horizontal="right" vertical="center" wrapText="1"/>
    </xf>
    <xf numFmtId="3" fontId="36" fillId="2" borderId="6" xfId="0" applyNumberFormat="1" applyFont="1" applyFill="1" applyBorder="1" applyAlignment="1">
      <alignment horizontal="center" vertical="center" wrapText="1"/>
    </xf>
    <xf numFmtId="3" fontId="36" fillId="2" borderId="17" xfId="0" applyNumberFormat="1" applyFont="1" applyFill="1" applyBorder="1" applyAlignment="1">
      <alignment horizontal="center" vertical="center" wrapText="1"/>
    </xf>
    <xf numFmtId="3" fontId="36" fillId="4" borderId="6" xfId="0" applyNumberFormat="1" applyFont="1" applyFill="1" applyBorder="1" applyAlignment="1">
      <alignment horizontal="center" vertical="center" wrapText="1"/>
    </xf>
    <xf numFmtId="3" fontId="36" fillId="4" borderId="17" xfId="0" applyNumberFormat="1" applyFont="1" applyFill="1" applyBorder="1" applyAlignment="1">
      <alignment horizontal="center" vertical="center" wrapText="1"/>
    </xf>
    <xf numFmtId="3" fontId="36" fillId="3" borderId="6" xfId="0" applyNumberFormat="1" applyFont="1" applyFill="1" applyBorder="1" applyAlignment="1">
      <alignment horizontal="center" vertical="center" wrapText="1"/>
    </xf>
    <xf numFmtId="3" fontId="36" fillId="3" borderId="17" xfId="0" applyNumberFormat="1" applyFont="1" applyFill="1" applyBorder="1" applyAlignment="1">
      <alignment horizontal="center" vertical="center" wrapText="1"/>
    </xf>
    <xf numFmtId="3" fontId="38" fillId="3" borderId="6" xfId="0" applyNumberFormat="1" applyFont="1" applyFill="1" applyBorder="1" applyAlignment="1">
      <alignment horizontal="right" vertical="center" wrapText="1"/>
    </xf>
    <xf numFmtId="3" fontId="36" fillId="0" borderId="6" xfId="0" applyNumberFormat="1" applyFont="1" applyBorder="1" applyAlignment="1">
      <alignment horizontal="center" vertical="center" wrapText="1"/>
    </xf>
    <xf numFmtId="3" fontId="36" fillId="0" borderId="17" xfId="0" applyNumberFormat="1" applyFont="1" applyBorder="1" applyAlignment="1">
      <alignment horizontal="center" vertical="center" wrapText="1"/>
    </xf>
    <xf numFmtId="3" fontId="36" fillId="4" borderId="30" xfId="0" applyNumberFormat="1" applyFont="1" applyFill="1" applyBorder="1" applyAlignment="1">
      <alignment horizontal="center" vertical="center" wrapText="1"/>
    </xf>
    <xf numFmtId="3" fontId="36" fillId="3" borderId="30" xfId="0" applyNumberFormat="1" applyFont="1" applyFill="1" applyBorder="1" applyAlignment="1">
      <alignment horizontal="center" vertical="center" wrapText="1"/>
    </xf>
    <xf numFmtId="3" fontId="36" fillId="3" borderId="13" xfId="0" applyNumberFormat="1" applyFont="1" applyFill="1" applyBorder="1" applyAlignment="1">
      <alignment horizontal="center" vertical="center" wrapText="1"/>
    </xf>
    <xf numFmtId="3" fontId="36" fillId="3" borderId="18" xfId="0" applyNumberFormat="1" applyFont="1" applyFill="1" applyBorder="1" applyAlignment="1">
      <alignment horizontal="center" vertical="center" wrapText="1"/>
    </xf>
    <xf numFmtId="3" fontId="36" fillId="2" borderId="1" xfId="0" applyNumberFormat="1" applyFont="1" applyFill="1" applyBorder="1" applyAlignment="1">
      <alignment horizontal="center" vertical="center" wrapText="1"/>
    </xf>
    <xf numFmtId="3" fontId="36" fillId="2" borderId="3" xfId="0" applyNumberFormat="1" applyFont="1" applyFill="1" applyBorder="1"/>
    <xf numFmtId="3" fontId="36" fillId="7" borderId="6" xfId="0" applyNumberFormat="1" applyFont="1" applyFill="1" applyBorder="1"/>
    <xf numFmtId="3" fontId="38" fillId="0" borderId="6" xfId="0" applyNumberFormat="1" applyFont="1" applyBorder="1"/>
    <xf numFmtId="3" fontId="38" fillId="0" borderId="13" xfId="0" applyNumberFormat="1" applyFont="1" applyBorder="1"/>
    <xf numFmtId="0" fontId="38" fillId="0" borderId="31" xfId="0" applyFont="1" applyBorder="1" applyAlignment="1">
      <alignment horizontal="center" vertical="center"/>
    </xf>
    <xf numFmtId="0" fontId="38" fillId="0" borderId="27" xfId="0" applyFont="1" applyBorder="1" applyAlignment="1">
      <alignment horizontal="left" vertical="center" wrapText="1"/>
    </xf>
    <xf numFmtId="3" fontId="38" fillId="0" borderId="27" xfId="0" applyNumberFormat="1" applyFont="1" applyBorder="1"/>
    <xf numFmtId="3" fontId="38" fillId="0" borderId="27" xfId="0" applyNumberFormat="1" applyFont="1" applyBorder="1" applyAlignment="1">
      <alignment horizontal="right" vertical="center"/>
    </xf>
    <xf numFmtId="3" fontId="36" fillId="2" borderId="33" xfId="0" applyNumberFormat="1" applyFont="1" applyFill="1" applyBorder="1"/>
    <xf numFmtId="3" fontId="36" fillId="3" borderId="0" xfId="0" applyNumberFormat="1" applyFont="1" applyFill="1" applyBorder="1"/>
    <xf numFmtId="0" fontId="36" fillId="2" borderId="10" xfId="0" applyFont="1" applyFill="1" applyBorder="1" applyAlignment="1">
      <alignment horizontal="center" vertical="center" wrapText="1"/>
    </xf>
    <xf numFmtId="3" fontId="36" fillId="2" borderId="11" xfId="0" applyNumberFormat="1" applyFont="1" applyFill="1" applyBorder="1" applyAlignment="1">
      <alignment horizontal="center" vertical="center" wrapText="1"/>
    </xf>
    <xf numFmtId="3" fontId="36" fillId="2" borderId="16" xfId="0" applyNumberFormat="1" applyFont="1" applyFill="1" applyBorder="1" applyAlignment="1">
      <alignment horizontal="center" vertical="center" wrapText="1"/>
    </xf>
    <xf numFmtId="0" fontId="38" fillId="3" borderId="12" xfId="0" applyFont="1" applyFill="1" applyBorder="1" applyAlignment="1">
      <alignment horizontal="center" vertical="center"/>
    </xf>
    <xf numFmtId="0" fontId="38" fillId="3" borderId="13" xfId="0" applyFont="1" applyFill="1" applyBorder="1" applyAlignment="1">
      <alignment horizontal="left" vertical="center" wrapText="1"/>
    </xf>
    <xf numFmtId="0" fontId="36" fillId="2" borderId="12" xfId="0" applyFont="1" applyFill="1" applyBorder="1" applyAlignment="1">
      <alignment horizontal="center" vertical="center"/>
    </xf>
    <xf numFmtId="0" fontId="36" fillId="2" borderId="13" xfId="0" applyFont="1" applyFill="1" applyBorder="1" applyAlignment="1">
      <alignment horizontal="left" vertical="center" wrapText="1"/>
    </xf>
    <xf numFmtId="3" fontId="36" fillId="2" borderId="13" xfId="0" applyNumberFormat="1" applyFont="1" applyFill="1" applyBorder="1" applyAlignment="1">
      <alignment horizontal="right" vertical="center" wrapText="1"/>
    </xf>
    <xf numFmtId="3" fontId="36" fillId="2" borderId="13" xfId="0" applyNumberFormat="1" applyFont="1" applyFill="1" applyBorder="1" applyAlignment="1">
      <alignment horizontal="center" vertical="center" wrapText="1"/>
    </xf>
    <xf numFmtId="3" fontId="36" fillId="2" borderId="18" xfId="0" applyNumberFormat="1" applyFont="1" applyFill="1" applyBorder="1" applyAlignment="1">
      <alignment horizontal="center" vertical="center" wrapText="1"/>
    </xf>
    <xf numFmtId="0" fontId="38" fillId="4" borderId="12" xfId="0" applyFont="1" applyFill="1" applyBorder="1" applyAlignment="1">
      <alignment horizontal="center" vertical="center"/>
    </xf>
    <xf numFmtId="0" fontId="38" fillId="4" borderId="13" xfId="0" applyFont="1" applyFill="1" applyBorder="1" applyAlignment="1">
      <alignment horizontal="left" vertical="center" wrapText="1"/>
    </xf>
    <xf numFmtId="3" fontId="36" fillId="4" borderId="13" xfId="0" applyNumberFormat="1" applyFont="1" applyFill="1" applyBorder="1" applyAlignment="1">
      <alignment horizontal="right" vertical="center" wrapText="1"/>
    </xf>
    <xf numFmtId="3" fontId="36" fillId="4" borderId="13" xfId="0" applyNumberFormat="1" applyFont="1" applyFill="1" applyBorder="1" applyAlignment="1">
      <alignment horizontal="center" vertical="center" wrapText="1"/>
    </xf>
    <xf numFmtId="3" fontId="36" fillId="4" borderId="18" xfId="0" applyNumberFormat="1" applyFont="1" applyFill="1" applyBorder="1" applyAlignment="1">
      <alignment horizontal="center" vertical="center" wrapText="1"/>
    </xf>
    <xf numFmtId="3" fontId="36" fillId="3" borderId="1" xfId="0" applyNumberFormat="1" applyFont="1" applyFill="1" applyBorder="1" applyAlignment="1">
      <alignment horizontal="center" vertical="center"/>
    </xf>
    <xf numFmtId="3" fontId="36" fillId="3" borderId="29" xfId="0" applyNumberFormat="1" applyFont="1" applyFill="1" applyBorder="1" applyAlignment="1">
      <alignment horizontal="right" vertical="center"/>
    </xf>
    <xf numFmtId="3" fontId="36" fillId="3" borderId="1" xfId="0" applyNumberFormat="1" applyFont="1" applyFill="1" applyBorder="1" applyAlignment="1">
      <alignment horizontal="center" vertical="center" wrapText="1"/>
    </xf>
    <xf numFmtId="0" fontId="36" fillId="12" borderId="5" xfId="0" applyFont="1" applyFill="1" applyBorder="1" applyAlignment="1">
      <alignment horizontal="center" vertical="center"/>
    </xf>
    <xf numFmtId="0" fontId="36" fillId="12" borderId="6" xfId="0" applyFont="1" applyFill="1" applyBorder="1" applyAlignment="1">
      <alignment horizontal="left" vertical="center" wrapText="1"/>
    </xf>
    <xf numFmtId="3" fontId="36" fillId="12" borderId="6" xfId="0" applyNumberFormat="1" applyFont="1" applyFill="1" applyBorder="1"/>
    <xf numFmtId="3" fontId="36" fillId="12" borderId="6" xfId="0" applyNumberFormat="1" applyFont="1" applyFill="1" applyBorder="1" applyAlignment="1">
      <alignment horizontal="right" vertical="center"/>
    </xf>
    <xf numFmtId="3" fontId="36" fillId="12" borderId="17" xfId="0" applyNumberFormat="1" applyFont="1" applyFill="1" applyBorder="1" applyAlignment="1">
      <alignment horizontal="right" vertical="center"/>
    </xf>
    <xf numFmtId="3" fontId="36" fillId="3" borderId="0" xfId="0" applyNumberFormat="1" applyFont="1" applyFill="1" applyBorder="1" applyAlignment="1">
      <alignment horizontal="center" vertical="center" wrapText="1"/>
    </xf>
    <xf numFmtId="3" fontId="36" fillId="11" borderId="0" xfId="0" applyNumberFormat="1" applyFont="1" applyFill="1" applyBorder="1"/>
    <xf numFmtId="3" fontId="41" fillId="0" borderId="0" xfId="0" applyNumberFormat="1" applyFont="1" applyAlignment="1">
      <alignment horizontal="left" vertical="center"/>
    </xf>
    <xf numFmtId="3" fontId="37" fillId="0" borderId="0" xfId="0" applyNumberFormat="1" applyFont="1" applyAlignment="1">
      <alignment horizontal="left" vertical="center"/>
    </xf>
    <xf numFmtId="3" fontId="36" fillId="2" borderId="3" xfId="0" applyNumberFormat="1" applyFont="1" applyFill="1" applyBorder="1" applyAlignment="1">
      <alignment horizontal="right" vertical="center" wrapText="1"/>
    </xf>
    <xf numFmtId="3" fontId="37" fillId="0" borderId="13" xfId="0" applyNumberFormat="1" applyFont="1" applyBorder="1" applyAlignment="1">
      <alignment horizontal="right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3" fontId="36" fillId="2" borderId="3" xfId="0" applyNumberFormat="1" applyFont="1" applyFill="1" applyBorder="1" applyAlignment="1">
      <alignment vertical="center"/>
    </xf>
    <xf numFmtId="3" fontId="36" fillId="2" borderId="11" xfId="0" applyNumberFormat="1" applyFont="1" applyFill="1" applyBorder="1" applyAlignment="1">
      <alignment vertical="center"/>
    </xf>
    <xf numFmtId="3" fontId="38" fillId="3" borderId="6" xfId="0" applyNumberFormat="1" applyFont="1" applyFill="1" applyBorder="1" applyAlignment="1">
      <alignment vertical="center" wrapText="1"/>
    </xf>
    <xf numFmtId="3" fontId="37" fillId="0" borderId="13" xfId="0" applyNumberFormat="1" applyFont="1" applyBorder="1" applyAlignment="1"/>
    <xf numFmtId="0" fontId="36" fillId="3" borderId="0" xfId="0" applyFont="1" applyFill="1" applyBorder="1" applyAlignment="1">
      <alignment horizontal="center" vertical="center"/>
    </xf>
    <xf numFmtId="3" fontId="36" fillId="3" borderId="0" xfId="0" applyNumberFormat="1" applyFont="1" applyFill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3" fontId="38" fillId="3" borderId="13" xfId="0" applyNumberFormat="1" applyFont="1" applyFill="1" applyBorder="1" applyAlignment="1">
      <alignment vertical="center" wrapText="1"/>
    </xf>
    <xf numFmtId="3" fontId="38" fillId="4" borderId="6" xfId="0" applyNumberFormat="1" applyFont="1" applyFill="1" applyBorder="1" applyAlignment="1">
      <alignment vertical="center" wrapText="1"/>
    </xf>
    <xf numFmtId="0" fontId="36" fillId="4" borderId="12" xfId="0" applyFont="1" applyFill="1" applyBorder="1" applyAlignment="1">
      <alignment horizontal="center" vertical="center"/>
    </xf>
    <xf numFmtId="0" fontId="36" fillId="4" borderId="13" xfId="0" applyFont="1" applyFill="1" applyBorder="1" applyAlignment="1">
      <alignment horizontal="left" vertical="center" wrapText="1"/>
    </xf>
    <xf numFmtId="3" fontId="36" fillId="4" borderId="13" xfId="0" applyNumberFormat="1" applyFont="1" applyFill="1" applyBorder="1" applyAlignment="1">
      <alignment vertical="center" wrapText="1"/>
    </xf>
    <xf numFmtId="3" fontId="36" fillId="4" borderId="13" xfId="0" applyNumberFormat="1" applyFont="1" applyFill="1" applyBorder="1" applyAlignment="1">
      <alignment horizontal="right" vertical="center"/>
    </xf>
    <xf numFmtId="3" fontId="36" fillId="4" borderId="18" xfId="0" applyNumberFormat="1" applyFont="1" applyFill="1" applyBorder="1" applyAlignment="1">
      <alignment horizontal="right" vertical="center"/>
    </xf>
    <xf numFmtId="3" fontId="36" fillId="0" borderId="27" xfId="0" applyNumberFormat="1" applyFont="1" applyBorder="1" applyAlignment="1">
      <alignment horizontal="right" vertical="center"/>
    </xf>
    <xf numFmtId="3" fontId="36" fillId="0" borderId="28" xfId="0" applyNumberFormat="1" applyFont="1" applyBorder="1" applyAlignment="1">
      <alignment horizontal="right" vertical="center"/>
    </xf>
    <xf numFmtId="3" fontId="36" fillId="2" borderId="1" xfId="0" applyNumberFormat="1" applyFont="1" applyFill="1" applyBorder="1" applyAlignment="1">
      <alignment horizontal="right" vertical="center" wrapText="1"/>
    </xf>
    <xf numFmtId="3" fontId="36" fillId="3" borderId="1" xfId="0" applyNumberFormat="1" applyFont="1" applyFill="1" applyBorder="1" applyAlignment="1">
      <alignment horizontal="right" vertical="center" wrapText="1"/>
    </xf>
    <xf numFmtId="3" fontId="36" fillId="13" borderId="1" xfId="0" applyNumberFormat="1" applyFont="1" applyFill="1" applyBorder="1"/>
    <xf numFmtId="3" fontId="36" fillId="13" borderId="1" xfId="0" applyNumberFormat="1" applyFont="1" applyFill="1" applyBorder="1" applyAlignment="1">
      <alignment horizontal="right" vertical="center" wrapText="1"/>
    </xf>
    <xf numFmtId="3" fontId="36" fillId="3" borderId="34" xfId="0" applyNumberFormat="1" applyFont="1" applyFill="1" applyBorder="1" applyAlignment="1">
      <alignment horizontal="center"/>
    </xf>
    <xf numFmtId="3" fontId="36" fillId="3" borderId="34" xfId="0" applyNumberFormat="1" applyFont="1" applyFill="1" applyBorder="1"/>
    <xf numFmtId="3" fontId="36" fillId="3" borderId="34" xfId="0" applyNumberFormat="1" applyFont="1" applyFill="1" applyBorder="1" applyAlignment="1">
      <alignment horizontal="right" vertical="center"/>
    </xf>
    <xf numFmtId="3" fontId="36" fillId="3" borderId="0" xfId="0" applyNumberFormat="1" applyFont="1" applyFill="1" applyBorder="1" applyAlignment="1">
      <alignment horizontal="center"/>
    </xf>
    <xf numFmtId="3" fontId="37" fillId="3" borderId="0" xfId="0" applyNumberFormat="1" applyFont="1" applyFill="1" applyBorder="1" applyAlignment="1">
      <alignment horizontal="left"/>
    </xf>
    <xf numFmtId="0" fontId="37" fillId="3" borderId="0" xfId="0" applyFont="1" applyFill="1" applyBorder="1" applyAlignment="1">
      <alignment horizontal="left"/>
    </xf>
    <xf numFmtId="3" fontId="36" fillId="11" borderId="0" xfId="0" applyNumberFormat="1" applyFont="1" applyFill="1" applyBorder="1" applyAlignment="1">
      <alignment horizontal="right" vertical="center"/>
    </xf>
    <xf numFmtId="3" fontId="40" fillId="3" borderId="0" xfId="0" applyNumberFormat="1" applyFont="1" applyFill="1" applyBorder="1" applyAlignment="1">
      <alignment horizontal="left"/>
    </xf>
    <xf numFmtId="0" fontId="37" fillId="0" borderId="0" xfId="0" applyFont="1" applyBorder="1" applyAlignment="1">
      <alignment horizontal="left"/>
    </xf>
    <xf numFmtId="3" fontId="44" fillId="0" borderId="20" xfId="0" applyNumberFormat="1" applyFont="1" applyBorder="1" applyAlignment="1">
      <alignment vertical="center"/>
    </xf>
    <xf numFmtId="0" fontId="37" fillId="0" borderId="20" xfId="0" applyFont="1" applyBorder="1" applyAlignment="1">
      <alignment horizontal="left"/>
    </xf>
    <xf numFmtId="3" fontId="36" fillId="3" borderId="20" xfId="0" applyNumberFormat="1" applyFont="1" applyFill="1" applyBorder="1" applyAlignment="1">
      <alignment horizontal="right" vertical="center"/>
    </xf>
    <xf numFmtId="49" fontId="38" fillId="0" borderId="5" xfId="0" applyNumberFormat="1" applyFont="1" applyBorder="1" applyAlignment="1">
      <alignment horizontal="center" vertical="center"/>
    </xf>
    <xf numFmtId="49" fontId="37" fillId="3" borderId="35" xfId="0" applyNumberFormat="1" applyFont="1" applyFill="1" applyBorder="1" applyAlignment="1">
      <alignment horizontal="center"/>
    </xf>
    <xf numFmtId="3" fontId="37" fillId="3" borderId="6" xfId="0" applyNumberFormat="1" applyFont="1" applyFill="1" applyBorder="1"/>
    <xf numFmtId="49" fontId="37" fillId="14" borderId="35" xfId="0" applyNumberFormat="1" applyFont="1" applyFill="1" applyBorder="1" applyAlignment="1">
      <alignment horizontal="center"/>
    </xf>
    <xf numFmtId="3" fontId="37" fillId="14" borderId="6" xfId="0" applyNumberFormat="1" applyFont="1" applyFill="1" applyBorder="1"/>
    <xf numFmtId="3" fontId="38" fillId="14" borderId="6" xfId="0" applyNumberFormat="1" applyFont="1" applyFill="1" applyBorder="1" applyAlignment="1">
      <alignment horizontal="right" vertical="center" wrapText="1"/>
    </xf>
    <xf numFmtId="3" fontId="36" fillId="14" borderId="6" xfId="0" applyNumberFormat="1" applyFont="1" applyFill="1" applyBorder="1" applyAlignment="1">
      <alignment horizontal="right" vertical="center"/>
    </xf>
    <xf numFmtId="3" fontId="36" fillId="14" borderId="17" xfId="0" applyNumberFormat="1" applyFont="1" applyFill="1" applyBorder="1" applyAlignment="1">
      <alignment horizontal="right" vertical="center"/>
    </xf>
    <xf numFmtId="3" fontId="42" fillId="2" borderId="1" xfId="0" applyNumberFormat="1" applyFont="1" applyFill="1" applyBorder="1" applyAlignment="1">
      <alignment horizontal="right"/>
    </xf>
    <xf numFmtId="49" fontId="38" fillId="3" borderId="12" xfId="0" applyNumberFormat="1" applyFont="1" applyFill="1" applyBorder="1" applyAlignment="1">
      <alignment horizontal="center" vertical="center"/>
    </xf>
    <xf numFmtId="3" fontId="42" fillId="2" borderId="1" xfId="0" applyNumberFormat="1" applyFont="1" applyFill="1" applyBorder="1" applyAlignment="1">
      <alignment horizontal="center"/>
    </xf>
    <xf numFmtId="3" fontId="42" fillId="3" borderId="34" xfId="0" applyNumberFormat="1" applyFont="1" applyFill="1" applyBorder="1" applyAlignment="1">
      <alignment horizontal="center"/>
    </xf>
    <xf numFmtId="0" fontId="47" fillId="3" borderId="34" xfId="0" applyFont="1" applyFill="1" applyBorder="1" applyAlignment="1">
      <alignment horizontal="center"/>
    </xf>
    <xf numFmtId="3" fontId="42" fillId="3" borderId="34" xfId="0" applyNumberFormat="1" applyFont="1" applyFill="1" applyBorder="1" applyAlignment="1">
      <alignment horizontal="right"/>
    </xf>
    <xf numFmtId="49" fontId="38" fillId="4" borderId="5" xfId="0" applyNumberFormat="1" applyFont="1" applyFill="1" applyBorder="1" applyAlignment="1">
      <alignment horizontal="center" vertical="center"/>
    </xf>
    <xf numFmtId="3" fontId="38" fillId="4" borderId="6" xfId="0" applyNumberFormat="1" applyFont="1" applyFill="1" applyBorder="1" applyAlignment="1">
      <alignment horizontal="right" vertical="center" wrapText="1"/>
    </xf>
    <xf numFmtId="49" fontId="37" fillId="4" borderId="35" xfId="0" applyNumberFormat="1" applyFont="1" applyFill="1" applyBorder="1" applyAlignment="1">
      <alignment horizontal="center"/>
    </xf>
    <xf numFmtId="3" fontId="37" fillId="4" borderId="6" xfId="0" applyNumberFormat="1" applyFont="1" applyFill="1" applyBorder="1"/>
    <xf numFmtId="49" fontId="37" fillId="3" borderId="36" xfId="0" applyNumberFormat="1" applyFont="1" applyFill="1" applyBorder="1" applyAlignment="1">
      <alignment horizontal="center"/>
    </xf>
    <xf numFmtId="3" fontId="37" fillId="3" borderId="13" xfId="0" applyNumberFormat="1" applyFont="1" applyFill="1" applyBorder="1"/>
    <xf numFmtId="49" fontId="37" fillId="14" borderId="36" xfId="0" applyNumberFormat="1" applyFont="1" applyFill="1" applyBorder="1" applyAlignment="1">
      <alignment horizontal="center"/>
    </xf>
    <xf numFmtId="3" fontId="37" fillId="14" borderId="13" xfId="0" applyNumberFormat="1" applyFont="1" applyFill="1" applyBorder="1"/>
    <xf numFmtId="3" fontId="38" fillId="14" borderId="13" xfId="0" applyNumberFormat="1" applyFont="1" applyFill="1" applyBorder="1" applyAlignment="1">
      <alignment horizontal="right" vertical="center" wrapText="1"/>
    </xf>
    <xf numFmtId="3" fontId="38" fillId="14" borderId="13" xfId="0" applyNumberFormat="1" applyFont="1" applyFill="1" applyBorder="1" applyAlignment="1">
      <alignment horizontal="right" vertical="center"/>
    </xf>
    <xf numFmtId="3" fontId="36" fillId="14" borderId="13" xfId="0" applyNumberFormat="1" applyFont="1" applyFill="1" applyBorder="1" applyAlignment="1">
      <alignment horizontal="right" vertical="center"/>
    </xf>
    <xf numFmtId="3" fontId="36" fillId="14" borderId="18" xfId="0" applyNumberFormat="1" applyFont="1" applyFill="1" applyBorder="1" applyAlignment="1">
      <alignment horizontal="right" vertical="center"/>
    </xf>
    <xf numFmtId="49" fontId="38" fillId="3" borderId="5" xfId="0" applyNumberFormat="1" applyFont="1" applyFill="1" applyBorder="1" applyAlignment="1">
      <alignment horizontal="center" vertical="center"/>
    </xf>
    <xf numFmtId="3" fontId="42" fillId="3" borderId="1" xfId="0" applyNumberFormat="1" applyFont="1" applyFill="1" applyBorder="1" applyAlignment="1">
      <alignment horizontal="center"/>
    </xf>
    <xf numFmtId="3" fontId="42" fillId="3" borderId="1" xfId="0" applyNumberFormat="1" applyFont="1" applyFill="1" applyBorder="1" applyAlignment="1">
      <alignment horizontal="right"/>
    </xf>
    <xf numFmtId="0" fontId="36" fillId="5" borderId="12" xfId="0" applyFont="1" applyFill="1" applyBorder="1" applyAlignment="1">
      <alignment horizontal="center" vertical="center"/>
    </xf>
    <xf numFmtId="0" fontId="36" fillId="5" borderId="13" xfId="0" applyFont="1" applyFill="1" applyBorder="1" applyAlignment="1">
      <alignment horizontal="left" vertical="center" wrapText="1"/>
    </xf>
    <xf numFmtId="3" fontId="36" fillId="5" borderId="13" xfId="0" applyNumberFormat="1" applyFont="1" applyFill="1" applyBorder="1"/>
    <xf numFmtId="3" fontId="36" fillId="5" borderId="13" xfId="0" applyNumberFormat="1" applyFont="1" applyFill="1" applyBorder="1" applyAlignment="1">
      <alignment horizontal="right" vertical="center"/>
    </xf>
    <xf numFmtId="3" fontId="36" fillId="5" borderId="18" xfId="0" applyNumberFormat="1" applyFont="1" applyFill="1" applyBorder="1" applyAlignment="1">
      <alignment horizontal="right" vertical="center"/>
    </xf>
    <xf numFmtId="0" fontId="36" fillId="5" borderId="31" xfId="0" applyFont="1" applyFill="1" applyBorder="1" applyAlignment="1">
      <alignment horizontal="center" vertical="center"/>
    </xf>
    <xf numFmtId="0" fontId="36" fillId="5" borderId="27" xfId="0" applyFont="1" applyFill="1" applyBorder="1" applyAlignment="1">
      <alignment horizontal="left" vertical="center" wrapText="1"/>
    </xf>
    <xf numFmtId="3" fontId="36" fillId="5" borderId="27" xfId="0" applyNumberFormat="1" applyFont="1" applyFill="1" applyBorder="1"/>
    <xf numFmtId="3" fontId="36" fillId="5" borderId="27" xfId="0" applyNumberFormat="1" applyFont="1" applyFill="1" applyBorder="1" applyAlignment="1">
      <alignment horizontal="right" vertical="center"/>
    </xf>
    <xf numFmtId="3" fontId="36" fillId="5" borderId="28" xfId="0" applyNumberFormat="1" applyFont="1" applyFill="1" applyBorder="1" applyAlignment="1">
      <alignment horizontal="right" vertical="center"/>
    </xf>
    <xf numFmtId="3" fontId="36" fillId="2" borderId="13" xfId="0" applyNumberFormat="1" applyFont="1" applyFill="1" applyBorder="1"/>
    <xf numFmtId="3" fontId="36" fillId="2" borderId="18" xfId="0" applyNumberFormat="1" applyFont="1" applyFill="1" applyBorder="1" applyAlignment="1">
      <alignment horizontal="right" vertical="center"/>
    </xf>
    <xf numFmtId="3" fontId="36" fillId="14" borderId="11" xfId="0" applyNumberFormat="1" applyFont="1" applyFill="1" applyBorder="1" applyAlignment="1">
      <alignment horizontal="right" vertical="center"/>
    </xf>
    <xf numFmtId="3" fontId="36" fillId="14" borderId="16" xfId="0" applyNumberFormat="1" applyFont="1" applyFill="1" applyBorder="1" applyAlignment="1">
      <alignment horizontal="right" vertical="center"/>
    </xf>
    <xf numFmtId="3" fontId="36" fillId="3" borderId="11" xfId="0" applyNumberFormat="1" applyFont="1" applyFill="1" applyBorder="1" applyAlignment="1">
      <alignment horizontal="right" vertical="center"/>
    </xf>
    <xf numFmtId="3" fontId="36" fillId="3" borderId="16" xfId="0" applyNumberFormat="1" applyFont="1" applyFill="1" applyBorder="1" applyAlignment="1">
      <alignment horizontal="right" vertical="center"/>
    </xf>
    <xf numFmtId="49" fontId="36" fillId="4" borderId="5" xfId="0" applyNumberFormat="1" applyFont="1" applyFill="1" applyBorder="1" applyAlignment="1">
      <alignment horizontal="center" vertical="center"/>
    </xf>
    <xf numFmtId="49" fontId="38" fillId="0" borderId="35" xfId="0" applyNumberFormat="1" applyFont="1" applyBorder="1" applyAlignment="1">
      <alignment horizontal="center" vertical="center"/>
    </xf>
    <xf numFmtId="3" fontId="38" fillId="3" borderId="6" xfId="0" applyNumberFormat="1" applyFont="1" applyFill="1" applyBorder="1"/>
    <xf numFmtId="49" fontId="33" fillId="4" borderId="35" xfId="0" applyNumberFormat="1" applyFont="1" applyFill="1" applyBorder="1" applyAlignment="1">
      <alignment horizontal="center"/>
    </xf>
    <xf numFmtId="3" fontId="36" fillId="4" borderId="6" xfId="0" applyNumberFormat="1" applyFont="1" applyFill="1" applyBorder="1"/>
    <xf numFmtId="3" fontId="38" fillId="3" borderId="13" xfId="0" applyNumberFormat="1" applyFont="1" applyFill="1" applyBorder="1"/>
    <xf numFmtId="3" fontId="42" fillId="3" borderId="0" xfId="0" applyNumberFormat="1" applyFont="1" applyFill="1" applyBorder="1" applyAlignment="1">
      <alignment horizontal="center"/>
    </xf>
    <xf numFmtId="0" fontId="47" fillId="3" borderId="0" xfId="0" applyFont="1" applyFill="1" applyBorder="1" applyAlignment="1">
      <alignment horizontal="center"/>
    </xf>
    <xf numFmtId="3" fontId="42" fillId="3" borderId="0" xfId="0" applyNumberFormat="1" applyFont="1" applyFill="1" applyBorder="1" applyAlignment="1">
      <alignment horizontal="right"/>
    </xf>
    <xf numFmtId="3" fontId="42" fillId="6" borderId="0" xfId="0" applyNumberFormat="1" applyFont="1" applyFill="1" applyBorder="1" applyAlignment="1">
      <alignment horizontal="center"/>
    </xf>
    <xf numFmtId="3" fontId="42" fillId="3" borderId="0" xfId="0" applyNumberFormat="1" applyFont="1" applyFill="1" applyBorder="1" applyAlignment="1">
      <alignment horizontal="left"/>
    </xf>
    <xf numFmtId="3" fontId="36" fillId="5" borderId="11" xfId="0" applyNumberFormat="1" applyFont="1" applyFill="1" applyBorder="1" applyAlignment="1">
      <alignment horizontal="right" vertical="center"/>
    </xf>
    <xf numFmtId="3" fontId="36" fillId="5" borderId="16" xfId="0" applyNumberFormat="1" applyFont="1" applyFill="1" applyBorder="1" applyAlignment="1">
      <alignment horizontal="right" vertical="center"/>
    </xf>
    <xf numFmtId="0" fontId="36" fillId="3" borderId="7" xfId="0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left" vertical="center" wrapText="1"/>
    </xf>
    <xf numFmtId="3" fontId="36" fillId="3" borderId="8" xfId="0" applyNumberFormat="1" applyFont="1" applyFill="1" applyBorder="1" applyAlignment="1">
      <alignment horizontal="right" vertical="center" wrapText="1"/>
    </xf>
    <xf numFmtId="0" fontId="36" fillId="3" borderId="19" xfId="0" applyFont="1" applyFill="1" applyBorder="1" applyAlignment="1">
      <alignment horizontal="center" vertical="center"/>
    </xf>
    <xf numFmtId="0" fontId="36" fillId="3" borderId="20" xfId="0" applyFont="1" applyFill="1" applyBorder="1" applyAlignment="1">
      <alignment horizontal="left" vertical="center" wrapText="1"/>
    </xf>
    <xf numFmtId="3" fontId="36" fillId="3" borderId="20" xfId="0" applyNumberFormat="1" applyFont="1" applyFill="1" applyBorder="1" applyAlignment="1">
      <alignment horizontal="right" vertical="center" wrapText="1"/>
    </xf>
    <xf numFmtId="0" fontId="36" fillId="3" borderId="22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left" vertical="center" wrapText="1"/>
    </xf>
    <xf numFmtId="3" fontId="36" fillId="3" borderId="3" xfId="0" applyNumberFormat="1" applyFont="1" applyFill="1" applyBorder="1" applyAlignment="1">
      <alignment horizontal="right" vertical="center" wrapText="1"/>
    </xf>
    <xf numFmtId="3" fontId="36" fillId="3" borderId="11" xfId="0" applyNumberFormat="1" applyFont="1" applyFill="1" applyBorder="1" applyAlignment="1">
      <alignment horizontal="right" vertical="center" wrapText="1"/>
    </xf>
    <xf numFmtId="0" fontId="36" fillId="3" borderId="24" xfId="0" applyFont="1" applyFill="1" applyBorder="1" applyAlignment="1">
      <alignment horizontal="center" vertical="center"/>
    </xf>
    <xf numFmtId="0" fontId="48" fillId="0" borderId="0" xfId="0" applyFont="1"/>
    <xf numFmtId="0" fontId="36" fillId="3" borderId="24" xfId="0" applyFont="1" applyFill="1" applyBorder="1" applyAlignment="1">
      <alignment horizontal="right" vertical="center"/>
    </xf>
    <xf numFmtId="0" fontId="36" fillId="3" borderId="8" xfId="0" applyFont="1" applyFill="1" applyBorder="1" applyAlignment="1">
      <alignment horizontal="right" vertical="center" wrapText="1"/>
    </xf>
    <xf numFmtId="0" fontId="36" fillId="3" borderId="34" xfId="0" applyFont="1" applyFill="1" applyBorder="1" applyAlignment="1">
      <alignment horizontal="right" vertical="center"/>
    </xf>
    <xf numFmtId="0" fontId="37" fillId="3" borderId="34" xfId="0" applyFont="1" applyFill="1" applyBorder="1" applyAlignment="1">
      <alignment horizontal="right" vertical="center"/>
    </xf>
    <xf numFmtId="3" fontId="36" fillId="3" borderId="34" xfId="0" applyNumberFormat="1" applyFont="1" applyFill="1" applyBorder="1" applyAlignment="1">
      <alignment horizontal="right" vertical="center" wrapText="1"/>
    </xf>
    <xf numFmtId="3" fontId="36" fillId="3" borderId="37" xfId="0" applyNumberFormat="1" applyFont="1" applyFill="1" applyBorder="1" applyAlignment="1">
      <alignment horizontal="right" vertical="center"/>
    </xf>
    <xf numFmtId="0" fontId="36" fillId="3" borderId="0" xfId="0" applyFont="1" applyFill="1" applyBorder="1" applyAlignment="1">
      <alignment horizontal="right" vertical="center"/>
    </xf>
    <xf numFmtId="0" fontId="37" fillId="3" borderId="0" xfId="0" applyFont="1" applyFill="1" applyBorder="1" applyAlignment="1">
      <alignment horizontal="right" vertical="center"/>
    </xf>
    <xf numFmtId="3" fontId="36" fillId="3" borderId="0" xfId="0" applyNumberFormat="1" applyFont="1" applyFill="1" applyBorder="1" applyAlignment="1">
      <alignment horizontal="right" vertical="center" wrapText="1"/>
    </xf>
    <xf numFmtId="3" fontId="37" fillId="0" borderId="20" xfId="0" applyNumberFormat="1" applyFont="1" applyBorder="1"/>
    <xf numFmtId="3" fontId="37" fillId="0" borderId="20" xfId="0" applyNumberFormat="1" applyFont="1" applyBorder="1" applyAlignment="1">
      <alignment horizontal="center"/>
    </xf>
    <xf numFmtId="0" fontId="33" fillId="4" borderId="1" xfId="0" applyFont="1" applyFill="1" applyBorder="1" applyAlignment="1">
      <alignment horizontal="center" vertical="center" wrapText="1"/>
    </xf>
    <xf numFmtId="3" fontId="33" fillId="4" borderId="1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/>
    </xf>
    <xf numFmtId="3" fontId="36" fillId="0" borderId="11" xfId="0" applyNumberFormat="1" applyFont="1" applyBorder="1" applyAlignment="1">
      <alignment vertical="center"/>
    </xf>
    <xf numFmtId="49" fontId="36" fillId="0" borderId="5" xfId="0" applyNumberFormat="1" applyFont="1" applyBorder="1" applyAlignment="1">
      <alignment horizontal="center" vertical="center"/>
    </xf>
    <xf numFmtId="3" fontId="36" fillId="0" borderId="6" xfId="0" applyNumberFormat="1" applyFont="1" applyBorder="1" applyAlignment="1">
      <alignment vertical="center"/>
    </xf>
    <xf numFmtId="49" fontId="36" fillId="0" borderId="12" xfId="0" applyNumberFormat="1" applyFont="1" applyBorder="1" applyAlignment="1">
      <alignment horizontal="center" vertical="center"/>
    </xf>
    <xf numFmtId="3" fontId="36" fillId="0" borderId="13" xfId="0" applyNumberFormat="1" applyFont="1" applyBorder="1" applyAlignment="1">
      <alignment vertical="center"/>
    </xf>
    <xf numFmtId="3" fontId="36" fillId="4" borderId="39" xfId="0" applyNumberFormat="1" applyFont="1" applyFill="1" applyBorder="1" applyAlignment="1">
      <alignment horizontal="right" vertical="center"/>
    </xf>
    <xf numFmtId="3" fontId="37" fillId="0" borderId="34" xfId="0" applyNumberFormat="1" applyFont="1" applyBorder="1"/>
    <xf numFmtId="3" fontId="37" fillId="0" borderId="34" xfId="0" applyNumberFormat="1" applyFont="1" applyBorder="1" applyAlignment="1">
      <alignment horizontal="right"/>
    </xf>
    <xf numFmtId="0" fontId="37" fillId="0" borderId="34" xfId="0" applyFont="1" applyBorder="1" applyAlignment="1">
      <alignment horizontal="center"/>
    </xf>
    <xf numFmtId="3" fontId="37" fillId="0" borderId="0" xfId="0" applyNumberFormat="1" applyFont="1" applyBorder="1"/>
    <xf numFmtId="3" fontId="37" fillId="0" borderId="0" xfId="0" applyNumberFormat="1" applyFont="1" applyBorder="1" applyAlignment="1">
      <alignment horizontal="right"/>
    </xf>
    <xf numFmtId="0" fontId="37" fillId="0" borderId="0" xfId="0" applyFont="1" applyBorder="1" applyAlignment="1">
      <alignment horizontal="center"/>
    </xf>
    <xf numFmtId="3" fontId="33" fillId="0" borderId="0" xfId="0" applyNumberFormat="1" applyFont="1" applyBorder="1" applyAlignment="1">
      <alignment horizontal="left" vertical="center"/>
    </xf>
    <xf numFmtId="3" fontId="36" fillId="0" borderId="0" xfId="0" applyNumberFormat="1" applyFont="1" applyBorder="1" applyAlignment="1">
      <alignment horizontal="center"/>
    </xf>
    <xf numFmtId="3" fontId="36" fillId="0" borderId="20" xfId="0" applyNumberFormat="1" applyFont="1" applyBorder="1" applyAlignment="1">
      <alignment horizontal="center"/>
    </xf>
    <xf numFmtId="3" fontId="37" fillId="0" borderId="6" xfId="0" applyNumberFormat="1" applyFont="1" applyBorder="1" applyAlignment="1">
      <alignment vertical="center"/>
    </xf>
    <xf numFmtId="3" fontId="36" fillId="0" borderId="8" xfId="0" applyNumberFormat="1" applyFont="1" applyBorder="1" applyAlignment="1">
      <alignment horizontal="right"/>
    </xf>
    <xf numFmtId="3" fontId="36" fillId="0" borderId="8" xfId="0" applyNumberFormat="1" applyFont="1" applyBorder="1" applyAlignment="1">
      <alignment horizontal="right" vertical="center"/>
    </xf>
    <xf numFmtId="3" fontId="36" fillId="0" borderId="40" xfId="0" applyNumberFormat="1" applyFont="1" applyBorder="1" applyAlignment="1">
      <alignment horizontal="right" vertical="center"/>
    </xf>
    <xf numFmtId="3" fontId="36" fillId="16" borderId="1" xfId="0" applyNumberFormat="1" applyFont="1" applyFill="1" applyBorder="1" applyAlignment="1">
      <alignment horizontal="right" vertical="center"/>
    </xf>
    <xf numFmtId="3" fontId="36" fillId="10" borderId="1" xfId="0" applyNumberFormat="1" applyFont="1" applyFill="1" applyBorder="1"/>
    <xf numFmtId="3" fontId="36" fillId="10" borderId="1" xfId="0" applyNumberFormat="1" applyFont="1" applyFill="1" applyBorder="1" applyAlignment="1">
      <alignment horizontal="right" vertical="center"/>
    </xf>
    <xf numFmtId="3" fontId="37" fillId="0" borderId="34" xfId="0" applyNumberFormat="1" applyFont="1" applyBorder="1" applyAlignment="1">
      <alignment horizontal="center"/>
    </xf>
    <xf numFmtId="3" fontId="37" fillId="0" borderId="0" xfId="0" applyNumberFormat="1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49" fontId="33" fillId="8" borderId="10" xfId="0" applyNumberFormat="1" applyFont="1" applyFill="1" applyBorder="1" applyAlignment="1">
      <alignment horizontal="center" vertical="center"/>
    </xf>
    <xf numFmtId="49" fontId="33" fillId="8" borderId="11" xfId="0" applyNumberFormat="1" applyFont="1" applyFill="1" applyBorder="1" applyAlignment="1">
      <alignment vertical="center"/>
    </xf>
    <xf numFmtId="49" fontId="36" fillId="8" borderId="11" xfId="0" applyNumberFormat="1" applyFont="1" applyFill="1" applyBorder="1" applyAlignment="1">
      <alignment horizontal="right" vertical="center"/>
    </xf>
    <xf numFmtId="0" fontId="38" fillId="8" borderId="11" xfId="0" applyFont="1" applyFill="1" applyBorder="1" applyAlignment="1">
      <alignment horizontal="right" vertical="center"/>
    </xf>
    <xf numFmtId="3" fontId="36" fillId="8" borderId="11" xfId="0" applyNumberFormat="1" applyFont="1" applyFill="1" applyBorder="1" applyAlignment="1">
      <alignment horizontal="right" vertical="center"/>
    </xf>
    <xf numFmtId="3" fontId="36" fillId="8" borderId="16" xfId="0" applyNumberFormat="1" applyFont="1" applyFill="1" applyBorder="1" applyAlignment="1">
      <alignment horizontal="right" vertical="center"/>
    </xf>
    <xf numFmtId="49" fontId="37" fillId="0" borderId="5" xfId="0" applyNumberFormat="1" applyFont="1" applyBorder="1" applyAlignment="1">
      <alignment vertical="center"/>
    </xf>
    <xf numFmtId="49" fontId="37" fillId="0" borderId="6" xfId="0" applyNumberFormat="1" applyFont="1" applyBorder="1" applyAlignment="1">
      <alignment vertical="center"/>
    </xf>
    <xf numFmtId="49" fontId="33" fillId="8" borderId="5" xfId="0" applyNumberFormat="1" applyFont="1" applyFill="1" applyBorder="1" applyAlignment="1">
      <alignment horizontal="center" vertical="center"/>
    </xf>
    <xf numFmtId="49" fontId="33" fillId="8" borderId="6" xfId="0" applyNumberFormat="1" applyFont="1" applyFill="1" applyBorder="1" applyAlignment="1">
      <alignment vertical="center"/>
    </xf>
    <xf numFmtId="49" fontId="36" fillId="8" borderId="6" xfId="0" applyNumberFormat="1" applyFont="1" applyFill="1" applyBorder="1" applyAlignment="1">
      <alignment horizontal="right" vertical="center"/>
    </xf>
    <xf numFmtId="0" fontId="38" fillId="8" borderId="6" xfId="0" applyFont="1" applyFill="1" applyBorder="1" applyAlignment="1">
      <alignment horizontal="right"/>
    </xf>
    <xf numFmtId="0" fontId="37" fillId="8" borderId="6" xfId="0" applyFont="1" applyFill="1" applyBorder="1" applyAlignment="1">
      <alignment horizontal="right"/>
    </xf>
    <xf numFmtId="0" fontId="38" fillId="8" borderId="6" xfId="0" applyFont="1" applyFill="1" applyBorder="1" applyAlignment="1">
      <alignment horizontal="right" vertical="center"/>
    </xf>
    <xf numFmtId="49" fontId="36" fillId="3" borderId="5" xfId="0" applyNumberFormat="1" applyFont="1" applyFill="1" applyBorder="1" applyAlignment="1">
      <alignment horizontal="right" vertical="center"/>
    </xf>
    <xf numFmtId="49" fontId="49" fillId="0" borderId="5" xfId="0" applyNumberFormat="1" applyFont="1" applyBorder="1" applyAlignment="1">
      <alignment horizontal="right" vertical="center"/>
    </xf>
    <xf numFmtId="49" fontId="38" fillId="0" borderId="6" xfId="0" applyNumberFormat="1" applyFont="1" applyBorder="1" applyAlignment="1">
      <alignment horizontal="right" vertical="center"/>
    </xf>
    <xf numFmtId="49" fontId="36" fillId="8" borderId="5" xfId="0" applyNumberFormat="1" applyFont="1" applyFill="1" applyBorder="1" applyAlignment="1">
      <alignment horizontal="center" vertical="center"/>
    </xf>
    <xf numFmtId="49" fontId="36" fillId="8" borderId="6" xfId="0" applyNumberFormat="1" applyFont="1" applyFill="1" applyBorder="1" applyAlignment="1">
      <alignment horizontal="left" vertical="center"/>
    </xf>
    <xf numFmtId="3" fontId="38" fillId="8" borderId="6" xfId="0" applyNumberFormat="1" applyFont="1" applyFill="1" applyBorder="1" applyAlignment="1">
      <alignment horizontal="right" vertical="center"/>
    </xf>
    <xf numFmtId="3" fontId="36" fillId="8" borderId="6" xfId="0" applyNumberFormat="1" applyFont="1" applyFill="1" applyBorder="1" applyAlignment="1">
      <alignment horizontal="right" vertical="center"/>
    </xf>
    <xf numFmtId="49" fontId="37" fillId="0" borderId="6" xfId="0" applyNumberFormat="1" applyFont="1" applyBorder="1" applyAlignment="1">
      <alignment horizontal="left" vertical="center"/>
    </xf>
    <xf numFmtId="3" fontId="37" fillId="4" borderId="5" xfId="0" applyNumberFormat="1" applyFont="1" applyFill="1" applyBorder="1" applyAlignment="1">
      <alignment horizontal="center"/>
    </xf>
    <xf numFmtId="3" fontId="36" fillId="4" borderId="6" xfId="0" applyNumberFormat="1" applyFont="1" applyFill="1" applyBorder="1" applyAlignment="1">
      <alignment horizontal="right"/>
    </xf>
    <xf numFmtId="49" fontId="36" fillId="0" borderId="5" xfId="0" applyNumberFormat="1" applyFont="1" applyBorder="1" applyAlignment="1">
      <alignment horizontal="right" vertical="center"/>
    </xf>
    <xf numFmtId="3" fontId="37" fillId="4" borderId="5" xfId="0" applyNumberFormat="1" applyFont="1" applyFill="1" applyBorder="1"/>
    <xf numFmtId="3" fontId="37" fillId="0" borderId="12" xfId="0" applyNumberFormat="1" applyFont="1" applyBorder="1"/>
    <xf numFmtId="0" fontId="38" fillId="0" borderId="13" xfId="0" applyFont="1" applyBorder="1" applyAlignment="1">
      <alignment horizontal="right"/>
    </xf>
    <xf numFmtId="3" fontId="36" fillId="11" borderId="1" xfId="0" applyNumberFormat="1" applyFont="1" applyFill="1" applyBorder="1" applyAlignment="1">
      <alignment horizontal="right" vertical="center"/>
    </xf>
    <xf numFmtId="3" fontId="33" fillId="20" borderId="6" xfId="0" applyNumberFormat="1" applyFont="1" applyFill="1" applyBorder="1"/>
    <xf numFmtId="3" fontId="33" fillId="20" borderId="6" xfId="0" applyNumberFormat="1" applyFont="1" applyFill="1" applyBorder="1" applyAlignment="1">
      <alignment horizontal="right"/>
    </xf>
    <xf numFmtId="3" fontId="36" fillId="20" borderId="6" xfId="0" applyNumberFormat="1" applyFont="1" applyFill="1" applyBorder="1"/>
    <xf numFmtId="0" fontId="37" fillId="0" borderId="0" xfId="0" applyFont="1"/>
    <xf numFmtId="3" fontId="36" fillId="2" borderId="1" xfId="0" applyNumberFormat="1" applyFont="1" applyFill="1" applyBorder="1" applyAlignment="1">
      <alignment horizontal="right" vertical="center"/>
    </xf>
    <xf numFmtId="3" fontId="36" fillId="2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3" fontId="20" fillId="2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3" fontId="36" fillId="10" borderId="1" xfId="0" applyNumberFormat="1" applyFont="1" applyFill="1" applyBorder="1" applyAlignment="1">
      <alignment horizontal="right" vertical="center"/>
    </xf>
    <xf numFmtId="3" fontId="36" fillId="11" borderId="1" xfId="0" applyNumberFormat="1" applyFont="1" applyFill="1" applyBorder="1" applyAlignment="1">
      <alignment horizontal="right" vertical="center"/>
    </xf>
    <xf numFmtId="0" fontId="33" fillId="4" borderId="1" xfId="0" applyFont="1" applyFill="1" applyBorder="1" applyAlignment="1">
      <alignment horizontal="center" vertical="center" wrapText="1"/>
    </xf>
    <xf numFmtId="49" fontId="36" fillId="4" borderId="5" xfId="0" applyNumberFormat="1" applyFont="1" applyFill="1" applyBorder="1" applyAlignment="1">
      <alignment horizontal="right" vertical="center"/>
    </xf>
    <xf numFmtId="0" fontId="33" fillId="0" borderId="1" xfId="0" applyFont="1" applyBorder="1" applyAlignment="1">
      <alignment horizontal="center" vertical="center" wrapText="1"/>
    </xf>
    <xf numFmtId="3" fontId="36" fillId="16" borderId="1" xfId="0" applyNumberFormat="1" applyFont="1" applyFill="1" applyBorder="1" applyAlignment="1">
      <alignment horizontal="center" vertical="center"/>
    </xf>
    <xf numFmtId="3" fontId="36" fillId="10" borderId="1" xfId="0" applyNumberFormat="1" applyFont="1" applyFill="1" applyBorder="1" applyAlignment="1">
      <alignment horizontal="center"/>
    </xf>
    <xf numFmtId="3" fontId="42" fillId="17" borderId="0" xfId="0" applyNumberFormat="1" applyFont="1" applyFill="1" applyBorder="1" applyAlignment="1">
      <alignment horizontal="center" vertical="center"/>
    </xf>
    <xf numFmtId="3" fontId="33" fillId="4" borderId="38" xfId="0" applyNumberFormat="1" applyFont="1" applyFill="1" applyBorder="1" applyAlignment="1">
      <alignment horizontal="center" vertical="center" wrapText="1"/>
    </xf>
    <xf numFmtId="3" fontId="33" fillId="4" borderId="29" xfId="0" applyNumberFormat="1" applyFont="1" applyFill="1" applyBorder="1" applyAlignment="1">
      <alignment horizontal="center" vertical="center"/>
    </xf>
    <xf numFmtId="0" fontId="33" fillId="14" borderId="1" xfId="0" applyFont="1" applyFill="1" applyBorder="1" applyAlignment="1">
      <alignment horizontal="center" vertical="center" wrapText="1"/>
    </xf>
    <xf numFmtId="3" fontId="33" fillId="4" borderId="1" xfId="0" applyNumberFormat="1" applyFont="1" applyFill="1" applyBorder="1" applyAlignment="1">
      <alignment horizontal="center" vertical="center" wrapText="1"/>
    </xf>
    <xf numFmtId="3" fontId="33" fillId="14" borderId="1" xfId="0" applyNumberFormat="1" applyFont="1" applyFill="1" applyBorder="1" applyAlignment="1">
      <alignment horizontal="center" vertical="center" wrapText="1"/>
    </xf>
    <xf numFmtId="3" fontId="36" fillId="4" borderId="38" xfId="0" applyNumberFormat="1" applyFont="1" applyFill="1" applyBorder="1" applyAlignment="1">
      <alignment horizontal="right" vertical="center"/>
    </xf>
    <xf numFmtId="3" fontId="42" fillId="15" borderId="0" xfId="0" applyNumberFormat="1" applyFont="1" applyFill="1" applyBorder="1" applyAlignment="1">
      <alignment horizontal="center" vertical="center"/>
    </xf>
    <xf numFmtId="3" fontId="36" fillId="0" borderId="20" xfId="0" applyNumberFormat="1" applyFont="1" applyBorder="1" applyAlignment="1">
      <alignment horizontal="left" vertical="center" wrapText="1"/>
    </xf>
    <xf numFmtId="0" fontId="33" fillId="16" borderId="1" xfId="0" applyFont="1" applyFill="1" applyBorder="1" applyAlignment="1">
      <alignment horizontal="center" vertical="center" wrapText="1"/>
    </xf>
    <xf numFmtId="3" fontId="33" fillId="16" borderId="1" xfId="0" applyNumberFormat="1" applyFont="1" applyFill="1" applyBorder="1" applyAlignment="1">
      <alignment horizontal="center" vertical="center" wrapText="1"/>
    </xf>
    <xf numFmtId="3" fontId="42" fillId="2" borderId="1" xfId="0" applyNumberFormat="1" applyFont="1" applyFill="1" applyBorder="1" applyAlignment="1">
      <alignment horizontal="center"/>
    </xf>
    <xf numFmtId="0" fontId="36" fillId="2" borderId="1" xfId="0" applyFont="1" applyFill="1" applyBorder="1" applyAlignment="1">
      <alignment horizontal="right" vertical="center"/>
    </xf>
    <xf numFmtId="3" fontId="42" fillId="15" borderId="0" xfId="0" applyNumberFormat="1" applyFont="1" applyFill="1" applyBorder="1" applyAlignment="1">
      <alignment horizontal="center"/>
    </xf>
    <xf numFmtId="3" fontId="33" fillId="0" borderId="1" xfId="0" applyNumberFormat="1" applyFont="1" applyBorder="1" applyAlignment="1">
      <alignment horizontal="center" vertical="center" wrapText="1"/>
    </xf>
    <xf numFmtId="3" fontId="42" fillId="6" borderId="0" xfId="0" applyNumberFormat="1" applyFont="1" applyFill="1" applyBorder="1" applyAlignment="1">
      <alignment horizontal="left"/>
    </xf>
    <xf numFmtId="3" fontId="36" fillId="2" borderId="32" xfId="0" applyNumberFormat="1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3" fontId="36" fillId="2" borderId="1" xfId="0" applyNumberFormat="1" applyFont="1" applyFill="1" applyBorder="1" applyAlignment="1">
      <alignment horizontal="center" vertical="center"/>
    </xf>
    <xf numFmtId="3" fontId="36" fillId="13" borderId="1" xfId="0" applyNumberFormat="1" applyFont="1" applyFill="1" applyBorder="1" applyAlignment="1">
      <alignment horizontal="center"/>
    </xf>
    <xf numFmtId="3" fontId="33" fillId="10" borderId="0" xfId="0" applyNumberFormat="1" applyFont="1" applyFill="1" applyBorder="1" applyAlignment="1">
      <alignment horizontal="left"/>
    </xf>
    <xf numFmtId="3" fontId="33" fillId="3" borderId="0" xfId="0" applyNumberFormat="1" applyFont="1" applyFill="1" applyBorder="1" applyAlignment="1">
      <alignment horizontal="left"/>
    </xf>
    <xf numFmtId="3" fontId="37" fillId="11" borderId="0" xfId="0" applyNumberFormat="1" applyFont="1" applyFill="1" applyBorder="1" applyAlignment="1">
      <alignment horizontal="left"/>
    </xf>
    <xf numFmtId="3" fontId="40" fillId="11" borderId="0" xfId="0" applyNumberFormat="1" applyFont="1" applyFill="1" applyBorder="1" applyAlignment="1">
      <alignment horizontal="left" vertical="center" wrapText="1"/>
    </xf>
    <xf numFmtId="49" fontId="36" fillId="2" borderId="1" xfId="0" applyNumberFormat="1" applyFont="1" applyFill="1" applyBorder="1" applyAlignment="1">
      <alignment horizontal="center" vertical="center" wrapText="1"/>
    </xf>
    <xf numFmtId="3" fontId="36" fillId="2" borderId="1" xfId="0" applyNumberFormat="1" applyFont="1" applyFill="1" applyBorder="1" applyAlignment="1">
      <alignment horizontal="right" vertical="center"/>
    </xf>
    <xf numFmtId="3" fontId="36" fillId="6" borderId="0" xfId="0" applyNumberFormat="1" applyFont="1" applyFill="1" applyBorder="1" applyAlignment="1">
      <alignment horizontal="center"/>
    </xf>
    <xf numFmtId="3" fontId="33" fillId="10" borderId="0" xfId="0" applyNumberFormat="1" applyFont="1" applyFill="1" applyBorder="1" applyAlignment="1"/>
    <xf numFmtId="3" fontId="43" fillId="11" borderId="0" xfId="0" applyNumberFormat="1" applyFont="1" applyFill="1" applyBorder="1" applyAlignment="1">
      <alignment horizontal="left" vertical="center" wrapText="1"/>
    </xf>
    <xf numFmtId="49" fontId="36" fillId="2" borderId="1" xfId="0" applyNumberFormat="1" applyFont="1" applyFill="1" applyBorder="1" applyAlignment="1">
      <alignment horizontal="left" vertical="center" wrapText="1"/>
    </xf>
    <xf numFmtId="3" fontId="39" fillId="8" borderId="0" xfId="0" applyNumberFormat="1" applyFont="1" applyFill="1" applyBorder="1" applyAlignment="1">
      <alignment horizontal="center" vertical="center"/>
    </xf>
    <xf numFmtId="49" fontId="36" fillId="2" borderId="1" xfId="0" applyNumberFormat="1" applyFont="1" applyFill="1" applyBorder="1" applyAlignment="1">
      <alignment horizontal="left" vertical="center"/>
    </xf>
    <xf numFmtId="3" fontId="36" fillId="2" borderId="1" xfId="0" applyNumberFormat="1" applyFont="1" applyFill="1" applyBorder="1" applyAlignment="1">
      <alignment horizontal="left" vertical="center"/>
    </xf>
    <xf numFmtId="0" fontId="34" fillId="0" borderId="0" xfId="0" applyFont="1" applyBorder="1" applyAlignment="1">
      <alignment horizontal="center" vertical="center" wrapText="1"/>
    </xf>
    <xf numFmtId="3" fontId="36" fillId="6" borderId="0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3" fontId="36" fillId="21" borderId="3" xfId="0" applyNumberFormat="1" applyFont="1" applyFill="1" applyBorder="1" applyAlignment="1">
      <alignment horizontal="right" vertical="center"/>
    </xf>
    <xf numFmtId="3" fontId="36" fillId="18" borderId="1" xfId="0" applyNumberFormat="1" applyFont="1" applyFill="1" applyBorder="1" applyAlignment="1">
      <alignment horizontal="right" vertical="center"/>
    </xf>
    <xf numFmtId="3" fontId="36" fillId="19" borderId="1" xfId="0" applyNumberFormat="1" applyFont="1" applyFill="1" applyBorder="1" applyAlignment="1">
      <alignment horizontal="right" vertical="center"/>
    </xf>
  </cellXfs>
  <cellStyles count="2">
    <cellStyle name="Normal" xfId="0" builtinId="0"/>
    <cellStyle name="Normalno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DEDCE6"/>
      <rgbColor rgb="FFD9D9D9"/>
      <rgbColor rgb="FF993366"/>
      <rgbColor rgb="FFFFFFD7"/>
      <rgbColor rgb="FFDCE6F2"/>
      <rgbColor rgb="FF660066"/>
      <rgbColor rgb="FFDDDDDD"/>
      <rgbColor rgb="FF0070C0"/>
      <rgbColor rgb="FFC6D9F1"/>
      <rgbColor rgb="FF000080"/>
      <rgbColor rgb="FFFF00FF"/>
      <rgbColor rgb="FFD4EA6B"/>
      <rgbColor rgb="FF00FFFF"/>
      <rgbColor rgb="FF800080"/>
      <rgbColor rgb="FF800000"/>
      <rgbColor rgb="FF008080"/>
      <rgbColor rgb="FF0000FF"/>
      <rgbColor rgb="FF00B0F0"/>
      <rgbColor rgb="FFF6F9D4"/>
      <rgbColor rgb="FFDDE8CB"/>
      <rgbColor rgb="FFFFF5CE"/>
      <rgbColor rgb="FFB7DEE8"/>
      <rgbColor rgb="FFF2DCDB"/>
      <rgbColor rgb="FFCCCCCC"/>
      <rgbColor rgb="FFF7D1D5"/>
      <rgbColor rgb="FF3366FF"/>
      <rgbColor rgb="FFE6E0EC"/>
      <rgbColor rgb="FFAFD095"/>
      <rgbColor rgb="FFFFBF00"/>
      <rgbColor rgb="FFD7E4BD"/>
      <rgbColor rgb="FFFDEADA"/>
      <rgbColor rgb="FF666699"/>
      <rgbColor rgb="FFB2B2B2"/>
      <rgbColor rgb="FF003366"/>
      <rgbColor rgb="FF00B050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14"/>
  <sheetViews>
    <sheetView topLeftCell="A84" zoomScale="110" zoomScaleNormal="110" workbookViewId="0">
      <selection sqref="A1:H101"/>
    </sheetView>
  </sheetViews>
  <sheetFormatPr defaultColWidth="9.140625" defaultRowHeight="15" x14ac:dyDescent="0.25"/>
  <cols>
    <col min="1" max="1" width="7.28515625" style="1" customWidth="1"/>
    <col min="2" max="2" width="30.140625" style="1" customWidth="1"/>
    <col min="3" max="3" width="8.7109375" style="1" customWidth="1"/>
    <col min="4" max="6" width="8.7109375" style="2" customWidth="1"/>
    <col min="7" max="7" width="6.7109375" style="2" customWidth="1"/>
    <col min="8" max="8" width="6.7109375" style="1" customWidth="1"/>
    <col min="9" max="10" width="15.140625" style="1" customWidth="1"/>
    <col min="11" max="11" width="16.7109375" style="1" hidden="1" customWidth="1"/>
    <col min="12" max="12" width="16.42578125" style="1" hidden="1" customWidth="1"/>
    <col min="13" max="13" width="12.5703125" style="1" hidden="1" customWidth="1"/>
    <col min="14" max="14" width="15.140625" style="1" customWidth="1"/>
    <col min="15" max="1019" width="9.140625" style="1"/>
    <col min="1020" max="1024" width="11.5703125" customWidth="1"/>
  </cols>
  <sheetData>
    <row r="1" spans="1:1024" ht="20.25" customHeight="1" x14ac:dyDescent="0.25">
      <c r="A1" s="613" t="s">
        <v>0</v>
      </c>
      <c r="B1" s="613"/>
      <c r="C1" s="613"/>
      <c r="D1" s="613"/>
      <c r="E1" s="613"/>
      <c r="F1" s="613"/>
      <c r="G1" s="613"/>
      <c r="H1" s="114"/>
    </row>
    <row r="2" spans="1:1024" ht="20.25" customHeight="1" x14ac:dyDescent="0.25">
      <c r="A2" s="614" t="s">
        <v>1</v>
      </c>
      <c r="B2" s="614"/>
      <c r="C2" s="614"/>
      <c r="D2" s="614"/>
      <c r="E2" s="614"/>
      <c r="F2" s="614"/>
      <c r="G2" s="614"/>
      <c r="H2" s="614"/>
    </row>
    <row r="3" spans="1:1024" x14ac:dyDescent="0.25">
      <c r="A3" s="9"/>
      <c r="B3" s="9"/>
      <c r="C3" s="9"/>
      <c r="D3" s="115"/>
      <c r="E3" s="115"/>
      <c r="F3" s="115"/>
      <c r="G3" s="115"/>
      <c r="H3" s="9"/>
    </row>
    <row r="4" spans="1:1024" x14ac:dyDescent="0.25">
      <c r="A4" s="612" t="s">
        <v>2</v>
      </c>
      <c r="B4" s="612"/>
      <c r="C4" s="612"/>
      <c r="D4" s="612"/>
      <c r="E4" s="612"/>
      <c r="F4" s="612"/>
      <c r="G4" s="612"/>
      <c r="H4" s="9"/>
    </row>
    <row r="5" spans="1:1024" s="5" customFormat="1" x14ac:dyDescent="0.25">
      <c r="A5" s="116"/>
      <c r="B5" s="117"/>
      <c r="C5" s="117"/>
      <c r="D5" s="118"/>
      <c r="E5" s="118"/>
      <c r="F5" s="118"/>
      <c r="G5" s="118"/>
      <c r="H5" s="117"/>
      <c r="AMF5"/>
      <c r="AMG5"/>
      <c r="AMH5"/>
      <c r="AMI5"/>
      <c r="AMJ5"/>
    </row>
    <row r="6" spans="1:1024" ht="15.75" customHeight="1" x14ac:dyDescent="0.25">
      <c r="A6" s="611" t="s">
        <v>3</v>
      </c>
      <c r="B6" s="611" t="s">
        <v>4</v>
      </c>
      <c r="C6" s="611" t="s">
        <v>5</v>
      </c>
      <c r="D6" s="608" t="s">
        <v>6</v>
      </c>
      <c r="E6" s="608" t="s">
        <v>7</v>
      </c>
      <c r="F6" s="608" t="s">
        <v>8</v>
      </c>
      <c r="G6" s="608" t="s">
        <v>9</v>
      </c>
      <c r="H6" s="608" t="s">
        <v>9</v>
      </c>
    </row>
    <row r="7" spans="1:1024" ht="53.25" customHeight="1" x14ac:dyDescent="0.25">
      <c r="A7" s="611"/>
      <c r="B7" s="611"/>
      <c r="C7" s="611"/>
      <c r="D7" s="608"/>
      <c r="E7" s="608"/>
      <c r="F7" s="608"/>
      <c r="G7" s="608"/>
      <c r="H7" s="608"/>
    </row>
    <row r="8" spans="1:1024" s="9" customFormat="1" ht="24" x14ac:dyDescent="0.2">
      <c r="A8" s="611">
        <v>1</v>
      </c>
      <c r="B8" s="611"/>
      <c r="C8" s="71">
        <v>2</v>
      </c>
      <c r="D8" s="72">
        <v>3</v>
      </c>
      <c r="E8" s="72">
        <v>4</v>
      </c>
      <c r="F8" s="72">
        <v>5</v>
      </c>
      <c r="G8" s="72" t="s">
        <v>10</v>
      </c>
      <c r="H8" s="72" t="s">
        <v>11</v>
      </c>
      <c r="AMF8"/>
      <c r="AMG8"/>
      <c r="AMH8"/>
      <c r="AMI8"/>
      <c r="AMJ8"/>
    </row>
    <row r="9" spans="1:1024" ht="24" x14ac:dyDescent="0.25">
      <c r="A9" s="119">
        <v>67</v>
      </c>
      <c r="B9" s="120" t="s">
        <v>12</v>
      </c>
      <c r="C9" s="121">
        <v>40328</v>
      </c>
      <c r="D9" s="121">
        <f>SUM(D10:D11)</f>
        <v>80260</v>
      </c>
      <c r="E9" s="121">
        <f>SUM(E10:E11)</f>
        <v>80260</v>
      </c>
      <c r="F9" s="121">
        <f>SUM(F10:F11)</f>
        <v>39100</v>
      </c>
      <c r="G9" s="121">
        <f t="shared" ref="G9:G29" si="0">F9/C9*100</f>
        <v>96.954969252132514</v>
      </c>
      <c r="H9" s="122">
        <f t="shared" ref="H9:H29" si="1">F9/E9*100</f>
        <v>48.716670819835535</v>
      </c>
    </row>
    <row r="10" spans="1:1024" ht="24" x14ac:dyDescent="0.25">
      <c r="A10" s="123">
        <v>6711</v>
      </c>
      <c r="B10" s="124" t="s">
        <v>13</v>
      </c>
      <c r="C10" s="125">
        <v>40328</v>
      </c>
      <c r="D10" s="126">
        <v>80260</v>
      </c>
      <c r="E10" s="126">
        <v>80260</v>
      </c>
      <c r="F10" s="126">
        <v>39100</v>
      </c>
      <c r="G10" s="127">
        <f t="shared" si="0"/>
        <v>96.954969252132514</v>
      </c>
      <c r="H10" s="128">
        <f t="shared" si="1"/>
        <v>48.716670819835535</v>
      </c>
    </row>
    <row r="11" spans="1:1024" ht="36" x14ac:dyDescent="0.25">
      <c r="A11" s="123">
        <v>6712</v>
      </c>
      <c r="B11" s="124" t="s">
        <v>14</v>
      </c>
      <c r="C11" s="125"/>
      <c r="D11" s="126"/>
      <c r="E11" s="126"/>
      <c r="F11" s="126"/>
      <c r="G11" s="127" t="e">
        <f t="shared" si="0"/>
        <v>#DIV/0!</v>
      </c>
      <c r="H11" s="128" t="e">
        <f t="shared" si="1"/>
        <v>#DIV/0!</v>
      </c>
    </row>
    <row r="12" spans="1:1024" ht="24" x14ac:dyDescent="0.25">
      <c r="A12" s="129">
        <v>66</v>
      </c>
      <c r="B12" s="130" t="s">
        <v>15</v>
      </c>
      <c r="C12" s="131">
        <v>16304</v>
      </c>
      <c r="D12" s="131">
        <f>SUM(D13:D16)</f>
        <v>25731</v>
      </c>
      <c r="E12" s="131">
        <f>SUM(E13:E16)</f>
        <v>25731</v>
      </c>
      <c r="F12" s="131">
        <f>SUM(F13:F16)</f>
        <v>9093</v>
      </c>
      <c r="G12" s="121">
        <f t="shared" si="0"/>
        <v>55.771589793915602</v>
      </c>
      <c r="H12" s="122">
        <f t="shared" si="1"/>
        <v>35.338696513932611</v>
      </c>
    </row>
    <row r="13" spans="1:1024" ht="24" x14ac:dyDescent="0.25">
      <c r="A13" s="123">
        <v>6615</v>
      </c>
      <c r="B13" s="124" t="s">
        <v>16</v>
      </c>
      <c r="C13" s="125">
        <v>27</v>
      </c>
      <c r="D13" s="126">
        <v>50</v>
      </c>
      <c r="E13" s="126">
        <v>50</v>
      </c>
      <c r="F13" s="126">
        <v>53</v>
      </c>
      <c r="G13" s="127">
        <f t="shared" si="0"/>
        <v>196.2962962962963</v>
      </c>
      <c r="H13" s="128">
        <f t="shared" si="1"/>
        <v>106</v>
      </c>
    </row>
    <row r="14" spans="1:1024" ht="24" x14ac:dyDescent="0.25">
      <c r="A14" s="123">
        <v>66312</v>
      </c>
      <c r="B14" s="124" t="s">
        <v>17</v>
      </c>
      <c r="C14" s="125">
        <v>16278</v>
      </c>
      <c r="D14" s="126">
        <v>25681</v>
      </c>
      <c r="E14" s="126">
        <v>25681</v>
      </c>
      <c r="F14" s="126">
        <v>9040</v>
      </c>
      <c r="G14" s="127">
        <f t="shared" si="0"/>
        <v>55.535078019412708</v>
      </c>
      <c r="H14" s="128">
        <f t="shared" si="1"/>
        <v>35.201121451656867</v>
      </c>
    </row>
    <row r="15" spans="1:1024" ht="24" x14ac:dyDescent="0.25">
      <c r="A15" s="123">
        <v>66314</v>
      </c>
      <c r="B15" s="124" t="s">
        <v>18</v>
      </c>
      <c r="C15" s="125">
        <v>0</v>
      </c>
      <c r="D15" s="126">
        <v>0</v>
      </c>
      <c r="E15" s="126">
        <v>0</v>
      </c>
      <c r="F15" s="126">
        <v>0</v>
      </c>
      <c r="G15" s="127" t="e">
        <f t="shared" si="0"/>
        <v>#DIV/0!</v>
      </c>
      <c r="H15" s="128" t="e">
        <f t="shared" si="1"/>
        <v>#DIV/0!</v>
      </c>
    </row>
    <row r="16" spans="1:1024" ht="24" x14ac:dyDescent="0.25">
      <c r="A16" s="123">
        <v>66322</v>
      </c>
      <c r="B16" s="124" t="s">
        <v>19</v>
      </c>
      <c r="C16" s="125"/>
      <c r="D16" s="126"/>
      <c r="E16" s="126"/>
      <c r="F16" s="126"/>
      <c r="G16" s="127" t="e">
        <f t="shared" si="0"/>
        <v>#DIV/0!</v>
      </c>
      <c r="H16" s="128" t="e">
        <f t="shared" si="1"/>
        <v>#DIV/0!</v>
      </c>
    </row>
    <row r="17" spans="1:1024" s="24" customFormat="1" x14ac:dyDescent="0.2">
      <c r="A17" s="129">
        <v>652</v>
      </c>
      <c r="B17" s="130" t="s">
        <v>20</v>
      </c>
      <c r="C17" s="131">
        <v>0</v>
      </c>
      <c r="D17" s="131">
        <f>SUM(D18:D21)</f>
        <v>532</v>
      </c>
      <c r="E17" s="131">
        <f>SUM(E18:E21)</f>
        <v>532</v>
      </c>
      <c r="F17" s="131">
        <f>SUM(F18:F21)</f>
        <v>0</v>
      </c>
      <c r="G17" s="121" t="e">
        <f t="shared" si="0"/>
        <v>#DIV/0!</v>
      </c>
      <c r="H17" s="122">
        <f t="shared" si="1"/>
        <v>0</v>
      </c>
      <c r="I17" s="23"/>
      <c r="J17" s="23"/>
      <c r="K17" s="23"/>
      <c r="L17" s="23"/>
      <c r="AMF17"/>
      <c r="AMG17"/>
      <c r="AMH17"/>
      <c r="AMI17"/>
      <c r="AMJ17"/>
    </row>
    <row r="18" spans="1:1024" s="24" customFormat="1" ht="24" x14ac:dyDescent="0.2">
      <c r="A18" s="132">
        <v>6526</v>
      </c>
      <c r="B18" s="133" t="s">
        <v>21</v>
      </c>
      <c r="C18" s="134">
        <v>0</v>
      </c>
      <c r="D18" s="126">
        <v>531</v>
      </c>
      <c r="E18" s="126">
        <v>531</v>
      </c>
      <c r="F18" s="135">
        <v>0</v>
      </c>
      <c r="G18" s="127" t="e">
        <f t="shared" si="0"/>
        <v>#DIV/0!</v>
      </c>
      <c r="H18" s="128">
        <f t="shared" si="1"/>
        <v>0</v>
      </c>
      <c r="I18" s="23"/>
      <c r="J18" s="23"/>
      <c r="K18" s="23"/>
      <c r="L18" s="23"/>
      <c r="AMF18"/>
      <c r="AMG18"/>
      <c r="AMH18"/>
      <c r="AMI18"/>
      <c r="AMJ18"/>
    </row>
    <row r="19" spans="1:1024" s="31" customFormat="1" ht="24" x14ac:dyDescent="0.25">
      <c r="A19" s="123">
        <v>65264</v>
      </c>
      <c r="B19" s="124" t="s">
        <v>21</v>
      </c>
      <c r="C19" s="125">
        <v>0</v>
      </c>
      <c r="D19" s="126">
        <v>0</v>
      </c>
      <c r="E19" s="126">
        <v>0</v>
      </c>
      <c r="F19" s="126">
        <v>0</v>
      </c>
      <c r="G19" s="127" t="e">
        <f t="shared" si="0"/>
        <v>#DIV/0!</v>
      </c>
      <c r="H19" s="128" t="e">
        <f t="shared" si="1"/>
        <v>#DIV/0!</v>
      </c>
      <c r="I19" s="29"/>
      <c r="J19" s="29"/>
      <c r="K19" s="30"/>
      <c r="L19" s="30"/>
      <c r="AMF19"/>
      <c r="AMG19"/>
      <c r="AMH19"/>
      <c r="AMI19"/>
      <c r="AMJ19"/>
    </row>
    <row r="20" spans="1:1024" s="31" customFormat="1" ht="24" x14ac:dyDescent="0.25">
      <c r="A20" s="123">
        <v>65269</v>
      </c>
      <c r="B20" s="124" t="s">
        <v>22</v>
      </c>
      <c r="C20" s="125">
        <v>0</v>
      </c>
      <c r="D20" s="126">
        <v>0</v>
      </c>
      <c r="E20" s="126">
        <v>0</v>
      </c>
      <c r="F20" s="126">
        <v>0</v>
      </c>
      <c r="G20" s="127" t="e">
        <f t="shared" si="0"/>
        <v>#DIV/0!</v>
      </c>
      <c r="H20" s="128" t="e">
        <f t="shared" si="1"/>
        <v>#DIV/0!</v>
      </c>
      <c r="I20" s="29"/>
      <c r="J20" s="29"/>
      <c r="K20" s="30"/>
      <c r="L20" s="30"/>
      <c r="AMF20"/>
      <c r="AMG20"/>
      <c r="AMH20"/>
      <c r="AMI20"/>
      <c r="AMJ20"/>
    </row>
    <row r="21" spans="1:1024" s="31" customFormat="1" x14ac:dyDescent="0.25">
      <c r="A21" s="123">
        <v>64132</v>
      </c>
      <c r="B21" s="124" t="s">
        <v>23</v>
      </c>
      <c r="C21" s="125">
        <v>0</v>
      </c>
      <c r="D21" s="126">
        <v>1</v>
      </c>
      <c r="E21" s="126">
        <v>1</v>
      </c>
      <c r="F21" s="126">
        <v>0</v>
      </c>
      <c r="G21" s="127" t="e">
        <f t="shared" si="0"/>
        <v>#DIV/0!</v>
      </c>
      <c r="H21" s="128">
        <f t="shared" si="1"/>
        <v>0</v>
      </c>
      <c r="I21" s="29"/>
      <c r="J21" s="29"/>
      <c r="K21" s="30"/>
      <c r="L21" s="30"/>
      <c r="AMF21"/>
      <c r="AMG21"/>
      <c r="AMH21"/>
      <c r="AMI21"/>
      <c r="AMJ21"/>
    </row>
    <row r="22" spans="1:1024" ht="24" x14ac:dyDescent="0.25">
      <c r="A22" s="129">
        <v>63</v>
      </c>
      <c r="B22" s="130" t="s">
        <v>24</v>
      </c>
      <c r="C22" s="131">
        <f>SUM(C23:C28)</f>
        <v>444183</v>
      </c>
      <c r="D22" s="131">
        <f>SUM(D23:D28)</f>
        <v>907571</v>
      </c>
      <c r="E22" s="131">
        <f>SUM(E23:E28)</f>
        <v>907571</v>
      </c>
      <c r="F22" s="131">
        <f>SUM(F23:F28)</f>
        <v>463195</v>
      </c>
      <c r="G22" s="121">
        <f t="shared" si="0"/>
        <v>104.2802178381433</v>
      </c>
      <c r="H22" s="122">
        <f t="shared" si="1"/>
        <v>51.036778389789895</v>
      </c>
    </row>
    <row r="23" spans="1:1024" ht="24" x14ac:dyDescent="0.25">
      <c r="A23" s="132">
        <v>6321</v>
      </c>
      <c r="B23" s="133" t="s">
        <v>25</v>
      </c>
      <c r="C23" s="135">
        <v>1499</v>
      </c>
      <c r="D23" s="135">
        <v>0</v>
      </c>
      <c r="E23" s="135">
        <v>0</v>
      </c>
      <c r="F23" s="135">
        <v>0</v>
      </c>
      <c r="G23" s="127">
        <f t="shared" si="0"/>
        <v>0</v>
      </c>
      <c r="H23" s="128" t="e">
        <f t="shared" si="1"/>
        <v>#DIV/0!</v>
      </c>
    </row>
    <row r="24" spans="1:1024" x14ac:dyDescent="0.25">
      <c r="A24" s="132">
        <v>6322</v>
      </c>
      <c r="B24" s="133" t="s">
        <v>26</v>
      </c>
      <c r="C24" s="135">
        <v>0</v>
      </c>
      <c r="D24" s="135">
        <v>0</v>
      </c>
      <c r="E24" s="135"/>
      <c r="F24" s="135">
        <v>0</v>
      </c>
      <c r="G24" s="127" t="e">
        <f t="shared" si="0"/>
        <v>#DIV/0!</v>
      </c>
      <c r="H24" s="128" t="e">
        <f t="shared" si="1"/>
        <v>#DIV/0!</v>
      </c>
    </row>
    <row r="25" spans="1:1024" ht="24" x14ac:dyDescent="0.25">
      <c r="A25" s="123">
        <v>6361</v>
      </c>
      <c r="B25" s="124" t="s">
        <v>27</v>
      </c>
      <c r="C25" s="125">
        <v>417972</v>
      </c>
      <c r="D25" s="126">
        <v>907571</v>
      </c>
      <c r="E25" s="126">
        <v>907571</v>
      </c>
      <c r="F25" s="126">
        <v>462905</v>
      </c>
      <c r="G25" s="127">
        <f t="shared" si="0"/>
        <v>110.75024164298087</v>
      </c>
      <c r="H25" s="128">
        <f t="shared" si="1"/>
        <v>51.004824966862095</v>
      </c>
    </row>
    <row r="26" spans="1:1024" ht="24" x14ac:dyDescent="0.25">
      <c r="A26" s="123">
        <v>6362</v>
      </c>
      <c r="B26" s="124" t="s">
        <v>28</v>
      </c>
      <c r="C26" s="125"/>
      <c r="D26" s="126"/>
      <c r="E26" s="126"/>
      <c r="F26" s="126"/>
      <c r="G26" s="127" t="e">
        <f t="shared" si="0"/>
        <v>#DIV/0!</v>
      </c>
      <c r="H26" s="128" t="e">
        <f t="shared" si="1"/>
        <v>#DIV/0!</v>
      </c>
    </row>
    <row r="27" spans="1:1024" x14ac:dyDescent="0.25">
      <c r="A27" s="136">
        <v>6381</v>
      </c>
      <c r="B27" s="137" t="s">
        <v>29</v>
      </c>
      <c r="C27" s="138">
        <v>24104</v>
      </c>
      <c r="D27" s="138">
        <v>0</v>
      </c>
      <c r="E27" s="138">
        <v>0</v>
      </c>
      <c r="F27" s="138">
        <v>290</v>
      </c>
      <c r="G27" s="127">
        <f t="shared" si="0"/>
        <v>1.2031198141387323</v>
      </c>
      <c r="H27" s="128" t="e">
        <f t="shared" si="1"/>
        <v>#DIV/0!</v>
      </c>
    </row>
    <row r="28" spans="1:1024" ht="24" x14ac:dyDescent="0.25">
      <c r="A28" s="139">
        <v>6382</v>
      </c>
      <c r="B28" s="140" t="s">
        <v>30</v>
      </c>
      <c r="C28" s="141">
        <v>608</v>
      </c>
      <c r="D28" s="142">
        <v>0</v>
      </c>
      <c r="E28" s="142">
        <v>0</v>
      </c>
      <c r="F28" s="142">
        <v>0</v>
      </c>
      <c r="G28" s="127">
        <f t="shared" si="0"/>
        <v>0</v>
      </c>
      <c r="H28" s="128" t="e">
        <f t="shared" si="1"/>
        <v>#DIV/0!</v>
      </c>
    </row>
    <row r="29" spans="1:1024" s="40" customFormat="1" ht="18.75" x14ac:dyDescent="0.3">
      <c r="A29" s="610" t="s">
        <v>31</v>
      </c>
      <c r="B29" s="610"/>
      <c r="C29" s="143">
        <f>SUM(C9,C12,C17,C22)</f>
        <v>500815</v>
      </c>
      <c r="D29" s="143">
        <f t="shared" ref="D29:F29" si="2">SUM(D9,D12,D17,D22)</f>
        <v>1014094</v>
      </c>
      <c r="E29" s="143">
        <f t="shared" si="2"/>
        <v>1014094</v>
      </c>
      <c r="F29" s="143">
        <f t="shared" si="2"/>
        <v>511388</v>
      </c>
      <c r="G29" s="121">
        <f t="shared" si="0"/>
        <v>102.11115881113784</v>
      </c>
      <c r="H29" s="122">
        <f t="shared" si="1"/>
        <v>50.428066826152204</v>
      </c>
      <c r="AMF29"/>
      <c r="AMG29"/>
      <c r="AMH29"/>
      <c r="AMI29"/>
      <c r="AMJ29"/>
    </row>
    <row r="30" spans="1:1024" x14ac:dyDescent="0.25">
      <c r="A30" s="144"/>
      <c r="B30" s="144"/>
      <c r="C30" s="145"/>
      <c r="D30" s="145"/>
      <c r="E30" s="145"/>
      <c r="F30" s="145"/>
      <c r="G30" s="145"/>
      <c r="H30" s="145"/>
    </row>
    <row r="31" spans="1:1024" x14ac:dyDescent="0.25">
      <c r="A31" s="144"/>
      <c r="B31" s="144"/>
      <c r="C31" s="145"/>
      <c r="D31" s="145"/>
      <c r="E31" s="145"/>
      <c r="F31" s="145"/>
      <c r="G31" s="145"/>
      <c r="H31" s="145"/>
    </row>
    <row r="32" spans="1:1024" x14ac:dyDescent="0.25">
      <c r="A32" s="144"/>
      <c r="B32" s="144"/>
      <c r="C32" s="145"/>
      <c r="D32" s="145"/>
      <c r="E32" s="145"/>
      <c r="F32" s="145"/>
      <c r="G32" s="145"/>
      <c r="H32" s="145"/>
    </row>
    <row r="33" spans="1:1024" ht="14.45" customHeight="1" x14ac:dyDescent="0.25">
      <c r="A33" s="9"/>
      <c r="B33" s="9"/>
      <c r="C33" s="9"/>
      <c r="D33" s="115"/>
      <c r="E33" s="115"/>
      <c r="F33" s="115"/>
      <c r="G33" s="115"/>
      <c r="H33" s="9"/>
    </row>
    <row r="34" spans="1:1024" s="46" customFormat="1" ht="28.9" customHeight="1" x14ac:dyDescent="0.25">
      <c r="A34" s="612" t="s">
        <v>32</v>
      </c>
      <c r="B34" s="612"/>
      <c r="C34" s="612"/>
      <c r="D34" s="612"/>
      <c r="E34" s="612"/>
      <c r="F34" s="612"/>
      <c r="G34" s="612"/>
      <c r="H34" s="146"/>
      <c r="AMF34"/>
      <c r="AMG34"/>
      <c r="AMH34"/>
      <c r="AMI34"/>
      <c r="AMJ34"/>
    </row>
    <row r="35" spans="1:1024" s="46" customFormat="1" ht="15" customHeight="1" x14ac:dyDescent="0.25">
      <c r="A35" s="611" t="s">
        <v>33</v>
      </c>
      <c r="B35" s="611" t="s">
        <v>4</v>
      </c>
      <c r="C35" s="611" t="s">
        <v>34</v>
      </c>
      <c r="D35" s="608" t="s">
        <v>6</v>
      </c>
      <c r="E35" s="608" t="s">
        <v>7</v>
      </c>
      <c r="F35" s="608" t="s">
        <v>8</v>
      </c>
      <c r="G35" s="608" t="s">
        <v>9</v>
      </c>
      <c r="H35" s="608" t="s">
        <v>9</v>
      </c>
      <c r="AMF35"/>
      <c r="AMG35"/>
      <c r="AMH35"/>
      <c r="AMI35"/>
      <c r="AMJ35"/>
    </row>
    <row r="36" spans="1:1024" s="46" customFormat="1" ht="42" customHeight="1" x14ac:dyDescent="0.25">
      <c r="A36" s="611"/>
      <c r="B36" s="611"/>
      <c r="C36" s="611"/>
      <c r="D36" s="608"/>
      <c r="E36" s="608"/>
      <c r="F36" s="608"/>
      <c r="G36" s="608"/>
      <c r="H36" s="608"/>
      <c r="AMF36"/>
      <c r="AMG36"/>
      <c r="AMH36"/>
      <c r="AMI36"/>
      <c r="AMJ36"/>
    </row>
    <row r="37" spans="1:1024" s="46" customFormat="1" ht="15" customHeight="1" x14ac:dyDescent="0.25">
      <c r="A37" s="609">
        <v>1</v>
      </c>
      <c r="B37" s="609"/>
      <c r="C37" s="147">
        <v>2</v>
      </c>
      <c r="D37" s="148">
        <v>3</v>
      </c>
      <c r="E37" s="148">
        <v>4</v>
      </c>
      <c r="F37" s="148">
        <v>5</v>
      </c>
      <c r="G37" s="72" t="s">
        <v>10</v>
      </c>
      <c r="H37" s="72" t="s">
        <v>11</v>
      </c>
      <c r="AMF37"/>
      <c r="AMG37"/>
      <c r="AMH37"/>
      <c r="AMI37"/>
      <c r="AMJ37"/>
    </row>
    <row r="38" spans="1:1024" s="52" customFormat="1" ht="15" customHeight="1" x14ac:dyDescent="0.25">
      <c r="A38" s="149">
        <v>31</v>
      </c>
      <c r="B38" s="150" t="s">
        <v>35</v>
      </c>
      <c r="C38" s="151">
        <v>402705</v>
      </c>
      <c r="D38" s="151">
        <f>SUM(D39,D41,D43)</f>
        <v>894470</v>
      </c>
      <c r="E38" s="151">
        <f>SUM(E39,E41,E43)</f>
        <v>894470</v>
      </c>
      <c r="F38" s="151">
        <f>SUM(F39,F41,F43)</f>
        <v>453010</v>
      </c>
      <c r="G38" s="121">
        <f t="shared" ref="G38:G69" si="3">F38/C38*100</f>
        <v>112.49177437578378</v>
      </c>
      <c r="H38" s="122">
        <f t="shared" ref="H38:H69" si="4">F38/E38*100</f>
        <v>50.645633727235115</v>
      </c>
      <c r="AMF38"/>
      <c r="AMG38"/>
      <c r="AMH38"/>
      <c r="AMI38"/>
      <c r="AMJ38"/>
    </row>
    <row r="39" spans="1:1024" s="52" customFormat="1" ht="15" customHeight="1" x14ac:dyDescent="0.25">
      <c r="A39" s="152">
        <v>311</v>
      </c>
      <c r="B39" s="153" t="s">
        <v>36</v>
      </c>
      <c r="C39" s="154">
        <f>SUM(C40)</f>
        <v>332931</v>
      </c>
      <c r="D39" s="154">
        <f>SUM(D40)</f>
        <v>720400</v>
      </c>
      <c r="E39" s="154">
        <f>SUM(E40)</f>
        <v>720400</v>
      </c>
      <c r="F39" s="154">
        <f>SUM(F40)</f>
        <v>376096</v>
      </c>
      <c r="G39" s="127">
        <f t="shared" si="3"/>
        <v>112.96514893476426</v>
      </c>
      <c r="H39" s="128">
        <f t="shared" si="4"/>
        <v>52.206551915602439</v>
      </c>
      <c r="AMF39"/>
      <c r="AMG39"/>
      <c r="AMH39"/>
      <c r="AMI39"/>
      <c r="AMJ39"/>
    </row>
    <row r="40" spans="1:1024" s="46" customFormat="1" ht="15" customHeight="1" x14ac:dyDescent="0.25">
      <c r="A40" s="123">
        <v>3111</v>
      </c>
      <c r="B40" s="155" t="s">
        <v>37</v>
      </c>
      <c r="C40" s="126">
        <v>332931</v>
      </c>
      <c r="D40" s="126">
        <v>720400</v>
      </c>
      <c r="E40" s="126">
        <v>720400</v>
      </c>
      <c r="F40" s="126">
        <v>376096</v>
      </c>
      <c r="G40" s="127">
        <f t="shared" si="3"/>
        <v>112.96514893476426</v>
      </c>
      <c r="H40" s="128">
        <f t="shared" si="4"/>
        <v>52.206551915602439</v>
      </c>
      <c r="AMF40"/>
      <c r="AMG40"/>
      <c r="AMH40"/>
      <c r="AMI40"/>
      <c r="AMJ40"/>
    </row>
    <row r="41" spans="1:1024" s="52" customFormat="1" x14ac:dyDescent="0.25">
      <c r="A41" s="152">
        <v>312</v>
      </c>
      <c r="B41" s="153" t="s">
        <v>38</v>
      </c>
      <c r="C41" s="154">
        <f>SUM(C42)</f>
        <v>14796</v>
      </c>
      <c r="D41" s="154">
        <f>SUM(D42)</f>
        <v>17000</v>
      </c>
      <c r="E41" s="154">
        <f>SUM(E42)</f>
        <v>17000</v>
      </c>
      <c r="F41" s="154">
        <f>SUM(F42)</f>
        <v>14853</v>
      </c>
      <c r="G41" s="127">
        <f t="shared" si="3"/>
        <v>100.38523925385239</v>
      </c>
      <c r="H41" s="128">
        <f t="shared" si="4"/>
        <v>87.370588235294122</v>
      </c>
      <c r="AMF41"/>
      <c r="AMG41"/>
      <c r="AMH41"/>
      <c r="AMI41"/>
      <c r="AMJ41"/>
    </row>
    <row r="42" spans="1:1024" s="46" customFormat="1" x14ac:dyDescent="0.25">
      <c r="A42" s="123" t="s">
        <v>39</v>
      </c>
      <c r="B42" s="156" t="s">
        <v>38</v>
      </c>
      <c r="C42" s="126">
        <v>14796</v>
      </c>
      <c r="D42" s="126">
        <v>17000</v>
      </c>
      <c r="E42" s="126">
        <v>17000</v>
      </c>
      <c r="F42" s="126">
        <v>14853</v>
      </c>
      <c r="G42" s="127">
        <f t="shared" si="3"/>
        <v>100.38523925385239</v>
      </c>
      <c r="H42" s="128">
        <f t="shared" si="4"/>
        <v>87.370588235294122</v>
      </c>
      <c r="AMF42"/>
      <c r="AMG42"/>
      <c r="AMH42"/>
      <c r="AMI42"/>
      <c r="AMJ42"/>
    </row>
    <row r="43" spans="1:1024" s="52" customFormat="1" x14ac:dyDescent="0.25">
      <c r="A43" s="152">
        <v>313</v>
      </c>
      <c r="B43" s="153" t="s">
        <v>40</v>
      </c>
      <c r="C43" s="154">
        <f>SUM(C44:C45)</f>
        <v>54978</v>
      </c>
      <c r="D43" s="154">
        <f>SUM(D44:D45)</f>
        <v>157070</v>
      </c>
      <c r="E43" s="154">
        <f>SUM(E44:E45)</f>
        <v>157070</v>
      </c>
      <c r="F43" s="154">
        <f>SUM(F44:F45)</f>
        <v>62061</v>
      </c>
      <c r="G43" s="127">
        <f t="shared" si="3"/>
        <v>112.88333515224271</v>
      </c>
      <c r="H43" s="128">
        <f t="shared" si="4"/>
        <v>39.511682689246832</v>
      </c>
      <c r="AMF43"/>
      <c r="AMG43"/>
      <c r="AMH43"/>
      <c r="AMI43"/>
      <c r="AMJ43"/>
    </row>
    <row r="44" spans="1:1024" s="46" customFormat="1" ht="24" x14ac:dyDescent="0.25">
      <c r="A44" s="123">
        <v>3132</v>
      </c>
      <c r="B44" s="156" t="s">
        <v>41</v>
      </c>
      <c r="C44" s="126">
        <v>54978</v>
      </c>
      <c r="D44" s="126">
        <v>157070</v>
      </c>
      <c r="E44" s="126">
        <v>157070</v>
      </c>
      <c r="F44" s="126">
        <v>62061</v>
      </c>
      <c r="G44" s="127">
        <f t="shared" si="3"/>
        <v>112.88333515224271</v>
      </c>
      <c r="H44" s="128">
        <f t="shared" si="4"/>
        <v>39.511682689246832</v>
      </c>
      <c r="AMF44"/>
      <c r="AMG44"/>
      <c r="AMH44"/>
      <c r="AMI44"/>
      <c r="AMJ44"/>
    </row>
    <row r="45" spans="1:1024" s="46" customFormat="1" ht="24" x14ac:dyDescent="0.25">
      <c r="A45" s="123">
        <v>3133</v>
      </c>
      <c r="B45" s="156" t="s">
        <v>42</v>
      </c>
      <c r="C45" s="126">
        <v>0</v>
      </c>
      <c r="D45" s="126">
        <v>0</v>
      </c>
      <c r="E45" s="126">
        <v>0</v>
      </c>
      <c r="F45" s="126">
        <v>0</v>
      </c>
      <c r="G45" s="127" t="e">
        <f t="shared" si="3"/>
        <v>#DIV/0!</v>
      </c>
      <c r="H45" s="128" t="e">
        <f t="shared" si="4"/>
        <v>#DIV/0!</v>
      </c>
      <c r="AMF45"/>
      <c r="AMG45"/>
      <c r="AMH45"/>
      <c r="AMI45"/>
      <c r="AMJ45"/>
    </row>
    <row r="46" spans="1:1024" s="52" customFormat="1" x14ac:dyDescent="0.25">
      <c r="A46" s="129">
        <v>32</v>
      </c>
      <c r="B46" s="157" t="s">
        <v>43</v>
      </c>
      <c r="C46" s="131">
        <f>SUM(C47,C52,C59,C69,C71)</f>
        <v>64609</v>
      </c>
      <c r="D46" s="131">
        <f>SUM(D47,D52,D59,D69,D71)</f>
        <v>122774</v>
      </c>
      <c r="E46" s="131">
        <f>SUM(E47,E52,E59,E69,E71)</f>
        <v>122774</v>
      </c>
      <c r="F46" s="131">
        <f>SUM(F47,F52,F59,F69,F71)</f>
        <v>67225</v>
      </c>
      <c r="G46" s="121">
        <f t="shared" si="3"/>
        <v>104.04897150551781</v>
      </c>
      <c r="H46" s="122">
        <f t="shared" si="4"/>
        <v>54.755078436802584</v>
      </c>
      <c r="AMF46"/>
      <c r="AMG46"/>
      <c r="AMH46"/>
      <c r="AMI46"/>
      <c r="AMJ46"/>
    </row>
    <row r="47" spans="1:1024" s="52" customFormat="1" x14ac:dyDescent="0.25">
      <c r="A47" s="152">
        <v>321</v>
      </c>
      <c r="B47" s="153" t="s">
        <v>44</v>
      </c>
      <c r="C47" s="154">
        <f>SUM(C48,C49,C50,C51)</f>
        <v>7938</v>
      </c>
      <c r="D47" s="154">
        <f>SUM(D48,D49,D50,D51)</f>
        <v>25862</v>
      </c>
      <c r="E47" s="154">
        <f>SUM(E48,E49,E50,E51)</f>
        <v>25862</v>
      </c>
      <c r="F47" s="154">
        <f>SUM(F48,F49,F50,F51)</f>
        <v>16009</v>
      </c>
      <c r="G47" s="127">
        <f t="shared" si="3"/>
        <v>201.67548500881836</v>
      </c>
      <c r="H47" s="128">
        <f t="shared" si="4"/>
        <v>61.901631737684639</v>
      </c>
      <c r="AMF47"/>
      <c r="AMG47"/>
      <c r="AMH47"/>
      <c r="AMI47"/>
      <c r="AMJ47"/>
    </row>
    <row r="48" spans="1:1024" s="46" customFormat="1" x14ac:dyDescent="0.25">
      <c r="A48" s="123" t="s">
        <v>45</v>
      </c>
      <c r="B48" s="156" t="s">
        <v>46</v>
      </c>
      <c r="C48" s="126">
        <v>1935</v>
      </c>
      <c r="D48" s="126">
        <v>11741</v>
      </c>
      <c r="E48" s="126">
        <v>11741</v>
      </c>
      <c r="F48" s="126">
        <v>8163</v>
      </c>
      <c r="G48" s="127">
        <f t="shared" si="3"/>
        <v>421.86046511627904</v>
      </c>
      <c r="H48" s="128">
        <f t="shared" si="4"/>
        <v>69.525594072055185</v>
      </c>
      <c r="AMF48"/>
      <c r="AMG48"/>
      <c r="AMH48"/>
      <c r="AMI48"/>
      <c r="AMJ48"/>
    </row>
    <row r="49" spans="1:1024" s="46" customFormat="1" ht="24" x14ac:dyDescent="0.25">
      <c r="A49" s="123" t="s">
        <v>47</v>
      </c>
      <c r="B49" s="156" t="s">
        <v>48</v>
      </c>
      <c r="C49" s="126">
        <v>5750</v>
      </c>
      <c r="D49" s="126">
        <v>13655</v>
      </c>
      <c r="E49" s="126">
        <v>13655</v>
      </c>
      <c r="F49" s="126">
        <v>7575</v>
      </c>
      <c r="G49" s="127">
        <f t="shared" si="3"/>
        <v>131.7391304347826</v>
      </c>
      <c r="H49" s="128">
        <f t="shared" si="4"/>
        <v>55.474185280117169</v>
      </c>
      <c r="AMF49"/>
      <c r="AMG49"/>
      <c r="AMH49"/>
      <c r="AMI49"/>
      <c r="AMJ49"/>
    </row>
    <row r="50" spans="1:1024" s="46" customFormat="1" x14ac:dyDescent="0.25">
      <c r="A50" s="123">
        <v>3213</v>
      </c>
      <c r="B50" s="156" t="s">
        <v>49</v>
      </c>
      <c r="C50" s="126">
        <v>226</v>
      </c>
      <c r="D50" s="126">
        <v>399</v>
      </c>
      <c r="E50" s="126">
        <v>399</v>
      </c>
      <c r="F50" s="126">
        <v>271</v>
      </c>
      <c r="G50" s="127">
        <f t="shared" si="3"/>
        <v>119.91150442477876</v>
      </c>
      <c r="H50" s="128">
        <f t="shared" si="4"/>
        <v>67.919799498746869</v>
      </c>
      <c r="AMF50"/>
      <c r="AMG50"/>
      <c r="AMH50"/>
      <c r="AMI50"/>
      <c r="AMJ50"/>
    </row>
    <row r="51" spans="1:1024" s="46" customFormat="1" x14ac:dyDescent="0.25">
      <c r="A51" s="123">
        <v>3214</v>
      </c>
      <c r="B51" s="156" t="s">
        <v>50</v>
      </c>
      <c r="C51" s="126">
        <v>27</v>
      </c>
      <c r="D51" s="126">
        <v>67</v>
      </c>
      <c r="E51" s="126">
        <v>67</v>
      </c>
      <c r="F51" s="126">
        <v>0</v>
      </c>
      <c r="G51" s="127">
        <f t="shared" si="3"/>
        <v>0</v>
      </c>
      <c r="H51" s="128">
        <f t="shared" si="4"/>
        <v>0</v>
      </c>
      <c r="AMF51"/>
      <c r="AMG51"/>
      <c r="AMH51"/>
      <c r="AMI51"/>
      <c r="AMJ51"/>
    </row>
    <row r="52" spans="1:1024" s="52" customFormat="1" x14ac:dyDescent="0.25">
      <c r="A52" s="152">
        <v>322</v>
      </c>
      <c r="B52" s="153" t="s">
        <v>51</v>
      </c>
      <c r="C52" s="154">
        <f>SUM(C53:C58)</f>
        <v>22044</v>
      </c>
      <c r="D52" s="154">
        <f>SUM(D53:D58)</f>
        <v>36920</v>
      </c>
      <c r="E52" s="154">
        <f>SUM(E53:E58)</f>
        <v>36920</v>
      </c>
      <c r="F52" s="154">
        <f>SUM(F53:F58)</f>
        <v>16844</v>
      </c>
      <c r="G52" s="158">
        <f t="shared" si="3"/>
        <v>76.410814734168028</v>
      </c>
      <c r="H52" s="159">
        <f t="shared" si="4"/>
        <v>45.62296858071506</v>
      </c>
      <c r="AMF52"/>
      <c r="AMG52"/>
      <c r="AMH52"/>
      <c r="AMI52"/>
      <c r="AMJ52"/>
    </row>
    <row r="53" spans="1:1024" s="46" customFormat="1" ht="24" x14ac:dyDescent="0.25">
      <c r="A53" s="123" t="s">
        <v>52</v>
      </c>
      <c r="B53" s="156" t="s">
        <v>53</v>
      </c>
      <c r="C53" s="126">
        <v>2391</v>
      </c>
      <c r="D53" s="126">
        <v>6818</v>
      </c>
      <c r="E53" s="126">
        <v>6818</v>
      </c>
      <c r="F53" s="126">
        <v>4094</v>
      </c>
      <c r="G53" s="127">
        <f t="shared" si="3"/>
        <v>171.2254286909243</v>
      </c>
      <c r="H53" s="128">
        <f t="shared" si="4"/>
        <v>60.046934584922262</v>
      </c>
      <c r="AMF53"/>
      <c r="AMG53"/>
      <c r="AMH53"/>
      <c r="AMI53"/>
      <c r="AMJ53"/>
    </row>
    <row r="54" spans="1:1024" s="46" customFormat="1" x14ac:dyDescent="0.25">
      <c r="A54" s="123">
        <v>3222</v>
      </c>
      <c r="B54" s="156" t="s">
        <v>54</v>
      </c>
      <c r="C54" s="126">
        <v>319</v>
      </c>
      <c r="D54" s="126">
        <v>1556</v>
      </c>
      <c r="E54" s="126">
        <v>1556</v>
      </c>
      <c r="F54" s="126">
        <v>236</v>
      </c>
      <c r="G54" s="127">
        <f t="shared" si="3"/>
        <v>73.98119122257053</v>
      </c>
      <c r="H54" s="128">
        <f t="shared" si="4"/>
        <v>15.167095115681233</v>
      </c>
      <c r="AMF54"/>
      <c r="AMG54"/>
      <c r="AMH54"/>
      <c r="AMI54"/>
      <c r="AMJ54"/>
    </row>
    <row r="55" spans="1:1024" s="46" customFormat="1" x14ac:dyDescent="0.25">
      <c r="A55" s="123" t="s">
        <v>55</v>
      </c>
      <c r="B55" s="156" t="s">
        <v>56</v>
      </c>
      <c r="C55" s="126">
        <v>18155</v>
      </c>
      <c r="D55" s="126">
        <v>24915</v>
      </c>
      <c r="E55" s="126">
        <v>24915</v>
      </c>
      <c r="F55" s="126">
        <v>11450</v>
      </c>
      <c r="G55" s="127">
        <f t="shared" si="3"/>
        <v>63.068025337372625</v>
      </c>
      <c r="H55" s="128">
        <f t="shared" si="4"/>
        <v>45.956251254264501</v>
      </c>
      <c r="AMF55"/>
      <c r="AMG55"/>
      <c r="AMH55"/>
      <c r="AMI55"/>
      <c r="AMJ55"/>
    </row>
    <row r="56" spans="1:1024" s="46" customFormat="1" ht="24" x14ac:dyDescent="0.25">
      <c r="A56" s="123" t="s">
        <v>57</v>
      </c>
      <c r="B56" s="156" t="s">
        <v>58</v>
      </c>
      <c r="C56" s="126">
        <v>269</v>
      </c>
      <c r="D56" s="126">
        <v>956</v>
      </c>
      <c r="E56" s="126">
        <v>956</v>
      </c>
      <c r="F56" s="126">
        <v>972</v>
      </c>
      <c r="G56" s="127">
        <f t="shared" si="3"/>
        <v>361.33828996282529</v>
      </c>
      <c r="H56" s="128">
        <f t="shared" si="4"/>
        <v>101.67364016736403</v>
      </c>
      <c r="AMF56"/>
      <c r="AMG56"/>
      <c r="AMH56"/>
      <c r="AMI56"/>
      <c r="AMJ56"/>
    </row>
    <row r="57" spans="1:1024" s="46" customFormat="1" x14ac:dyDescent="0.25">
      <c r="A57" s="123">
        <v>3225</v>
      </c>
      <c r="B57" s="156" t="s">
        <v>59</v>
      </c>
      <c r="C57" s="126">
        <v>910</v>
      </c>
      <c r="D57" s="126">
        <v>2410</v>
      </c>
      <c r="E57" s="126">
        <v>2410</v>
      </c>
      <c r="F57" s="126">
        <v>22</v>
      </c>
      <c r="G57" s="127">
        <f t="shared" si="3"/>
        <v>2.4175824175824179</v>
      </c>
      <c r="H57" s="128">
        <f t="shared" si="4"/>
        <v>0.91286307053941917</v>
      </c>
      <c r="AMF57"/>
      <c r="AMG57"/>
      <c r="AMH57"/>
      <c r="AMI57"/>
      <c r="AMJ57"/>
    </row>
    <row r="58" spans="1:1024" s="46" customFormat="1" x14ac:dyDescent="0.25">
      <c r="A58" s="123">
        <v>3227</v>
      </c>
      <c r="B58" s="156" t="s">
        <v>60</v>
      </c>
      <c r="C58" s="126">
        <v>0</v>
      </c>
      <c r="D58" s="126">
        <v>265</v>
      </c>
      <c r="E58" s="126">
        <v>265</v>
      </c>
      <c r="F58" s="126">
        <v>70</v>
      </c>
      <c r="G58" s="127" t="e">
        <f t="shared" si="3"/>
        <v>#DIV/0!</v>
      </c>
      <c r="H58" s="128">
        <f t="shared" si="4"/>
        <v>26.415094339622641</v>
      </c>
      <c r="AMF58"/>
      <c r="AMG58"/>
      <c r="AMH58"/>
      <c r="AMI58"/>
      <c r="AMJ58"/>
    </row>
    <row r="59" spans="1:1024" s="52" customFormat="1" x14ac:dyDescent="0.25">
      <c r="A59" s="152">
        <v>323</v>
      </c>
      <c r="B59" s="153" t="s">
        <v>61</v>
      </c>
      <c r="C59" s="154">
        <f>SUM(C60:C68)</f>
        <v>24545</v>
      </c>
      <c r="D59" s="154">
        <f>SUM(D60:D68)</f>
        <v>49269</v>
      </c>
      <c r="E59" s="154">
        <f>SUM(E60:E68)</f>
        <v>49269</v>
      </c>
      <c r="F59" s="154">
        <f>SUM(F60:F68)</f>
        <v>29814</v>
      </c>
      <c r="G59" s="158">
        <f t="shared" si="3"/>
        <v>121.46669382766349</v>
      </c>
      <c r="H59" s="159">
        <f t="shared" si="4"/>
        <v>60.512695609815502</v>
      </c>
      <c r="AMF59"/>
      <c r="AMG59"/>
      <c r="AMH59"/>
      <c r="AMI59"/>
      <c r="AMJ59"/>
    </row>
    <row r="60" spans="1:1024" s="46" customFormat="1" x14ac:dyDescent="0.25">
      <c r="A60" s="123" t="s">
        <v>62</v>
      </c>
      <c r="B60" s="156" t="s">
        <v>63</v>
      </c>
      <c r="C60" s="126">
        <v>6264</v>
      </c>
      <c r="D60" s="126">
        <v>15121</v>
      </c>
      <c r="E60" s="126">
        <v>15121</v>
      </c>
      <c r="F60" s="126">
        <v>13793</v>
      </c>
      <c r="G60" s="127">
        <f t="shared" si="3"/>
        <v>220.19476372924646</v>
      </c>
      <c r="H60" s="128">
        <f t="shared" si="4"/>
        <v>91.217512069307588</v>
      </c>
      <c r="AMF60"/>
      <c r="AMG60"/>
      <c r="AMH60"/>
      <c r="AMI60"/>
      <c r="AMJ60"/>
    </row>
    <row r="61" spans="1:1024" s="46" customFormat="1" ht="24" x14ac:dyDescent="0.25">
      <c r="A61" s="123" t="s">
        <v>64</v>
      </c>
      <c r="B61" s="156" t="s">
        <v>65</v>
      </c>
      <c r="C61" s="126">
        <v>299</v>
      </c>
      <c r="D61" s="126">
        <v>1885</v>
      </c>
      <c r="E61" s="126">
        <v>1885</v>
      </c>
      <c r="F61" s="126">
        <v>1157</v>
      </c>
      <c r="G61" s="127">
        <f t="shared" si="3"/>
        <v>386.95652173913044</v>
      </c>
      <c r="H61" s="128">
        <f t="shared" si="4"/>
        <v>61.379310344827587</v>
      </c>
      <c r="AMF61"/>
      <c r="AMG61"/>
      <c r="AMH61"/>
      <c r="AMI61"/>
      <c r="AMJ61"/>
    </row>
    <row r="62" spans="1:1024" s="46" customFormat="1" x14ac:dyDescent="0.25">
      <c r="A62" s="123">
        <v>3233</v>
      </c>
      <c r="B62" s="156" t="s">
        <v>66</v>
      </c>
      <c r="C62" s="126">
        <v>85</v>
      </c>
      <c r="D62" s="126">
        <v>93</v>
      </c>
      <c r="E62" s="126">
        <v>93</v>
      </c>
      <c r="F62" s="126">
        <v>0</v>
      </c>
      <c r="G62" s="127">
        <f t="shared" si="3"/>
        <v>0</v>
      </c>
      <c r="H62" s="128">
        <f t="shared" si="4"/>
        <v>0</v>
      </c>
      <c r="AMF62"/>
      <c r="AMG62"/>
      <c r="AMH62"/>
      <c r="AMI62"/>
      <c r="AMJ62"/>
    </row>
    <row r="63" spans="1:1024" s="46" customFormat="1" x14ac:dyDescent="0.25">
      <c r="A63" s="123" t="s">
        <v>67</v>
      </c>
      <c r="B63" s="156" t="s">
        <v>68</v>
      </c>
      <c r="C63" s="126">
        <v>7281</v>
      </c>
      <c r="D63" s="126">
        <v>14936</v>
      </c>
      <c r="E63" s="126">
        <v>14936</v>
      </c>
      <c r="F63" s="126">
        <v>6378</v>
      </c>
      <c r="G63" s="127">
        <f t="shared" si="3"/>
        <v>87.597857437165231</v>
      </c>
      <c r="H63" s="128">
        <f t="shared" si="4"/>
        <v>42.702196036422066</v>
      </c>
      <c r="AMF63"/>
      <c r="AMG63"/>
      <c r="AMH63"/>
      <c r="AMI63"/>
      <c r="AMJ63"/>
    </row>
    <row r="64" spans="1:1024" s="46" customFormat="1" x14ac:dyDescent="0.25">
      <c r="A64" s="123">
        <v>3235</v>
      </c>
      <c r="B64" s="156" t="s">
        <v>69</v>
      </c>
      <c r="C64" s="126">
        <v>0</v>
      </c>
      <c r="D64" s="126">
        <v>100</v>
      </c>
      <c r="E64" s="126">
        <v>100</v>
      </c>
      <c r="F64" s="126">
        <v>0</v>
      </c>
      <c r="G64" s="127" t="e">
        <f t="shared" si="3"/>
        <v>#DIV/0!</v>
      </c>
      <c r="H64" s="128">
        <f t="shared" si="4"/>
        <v>0</v>
      </c>
      <c r="AMF64"/>
      <c r="AMG64"/>
      <c r="AMH64"/>
      <c r="AMI64"/>
      <c r="AMJ64"/>
    </row>
    <row r="65" spans="1:1024" s="46" customFormat="1" x14ac:dyDescent="0.25">
      <c r="A65" s="123">
        <v>3236</v>
      </c>
      <c r="B65" s="156" t="s">
        <v>70</v>
      </c>
      <c r="C65" s="126">
        <v>352</v>
      </c>
      <c r="D65" s="126">
        <v>2389</v>
      </c>
      <c r="E65" s="126">
        <v>2389</v>
      </c>
      <c r="F65" s="126">
        <v>0</v>
      </c>
      <c r="G65" s="127">
        <f t="shared" si="3"/>
        <v>0</v>
      </c>
      <c r="H65" s="128">
        <f t="shared" si="4"/>
        <v>0</v>
      </c>
      <c r="AMF65"/>
      <c r="AMG65"/>
      <c r="AMH65"/>
      <c r="AMI65"/>
      <c r="AMJ65"/>
    </row>
    <row r="66" spans="1:1024" s="46" customFormat="1" x14ac:dyDescent="0.25">
      <c r="A66" s="123">
        <v>3237</v>
      </c>
      <c r="B66" s="156" t="s">
        <v>71</v>
      </c>
      <c r="C66" s="126">
        <v>7113</v>
      </c>
      <c r="D66" s="126">
        <v>8210</v>
      </c>
      <c r="E66" s="126">
        <v>8210</v>
      </c>
      <c r="F66" s="126">
        <v>3089</v>
      </c>
      <c r="G66" s="127">
        <f t="shared" si="3"/>
        <v>43.427527063123854</v>
      </c>
      <c r="H66" s="128">
        <f t="shared" si="4"/>
        <v>37.624847746650424</v>
      </c>
      <c r="AMF66"/>
      <c r="AMG66"/>
      <c r="AMH66"/>
      <c r="AMI66"/>
      <c r="AMJ66"/>
    </row>
    <row r="67" spans="1:1024" s="46" customFormat="1" x14ac:dyDescent="0.25">
      <c r="A67" s="123" t="s">
        <v>72</v>
      </c>
      <c r="B67" s="156" t="s">
        <v>73</v>
      </c>
      <c r="C67" s="126">
        <v>1246</v>
      </c>
      <c r="D67" s="126">
        <v>1460</v>
      </c>
      <c r="E67" s="126">
        <v>1460</v>
      </c>
      <c r="F67" s="126">
        <v>1434</v>
      </c>
      <c r="G67" s="127">
        <f t="shared" si="3"/>
        <v>115.08828250401284</v>
      </c>
      <c r="H67" s="128">
        <f t="shared" si="4"/>
        <v>98.219178082191789</v>
      </c>
      <c r="AMF67"/>
      <c r="AMG67"/>
      <c r="AMH67"/>
      <c r="AMI67"/>
      <c r="AMJ67"/>
    </row>
    <row r="68" spans="1:1024" s="46" customFormat="1" x14ac:dyDescent="0.25">
      <c r="A68" s="123" t="s">
        <v>74</v>
      </c>
      <c r="B68" s="156" t="s">
        <v>75</v>
      </c>
      <c r="C68" s="126">
        <v>1905</v>
      </c>
      <c r="D68" s="126">
        <v>5075</v>
      </c>
      <c r="E68" s="126">
        <v>5075</v>
      </c>
      <c r="F68" s="126">
        <v>3963</v>
      </c>
      <c r="G68" s="127">
        <f t="shared" si="3"/>
        <v>208.03149606299215</v>
      </c>
      <c r="H68" s="128">
        <f t="shared" si="4"/>
        <v>78.088669950738918</v>
      </c>
      <c r="AMF68"/>
      <c r="AMG68"/>
      <c r="AMH68"/>
      <c r="AMI68"/>
      <c r="AMJ68"/>
    </row>
    <row r="69" spans="1:1024" s="52" customFormat="1" ht="24" x14ac:dyDescent="0.25">
      <c r="A69" s="152">
        <v>324</v>
      </c>
      <c r="B69" s="153" t="s">
        <v>76</v>
      </c>
      <c r="C69" s="154">
        <f>SUM(C70)</f>
        <v>0</v>
      </c>
      <c r="D69" s="154">
        <f>SUM(D70)</f>
        <v>0</v>
      </c>
      <c r="E69" s="154">
        <f>SUM(E70)</f>
        <v>0</v>
      </c>
      <c r="F69" s="154">
        <f>SUM(F70)</f>
        <v>0</v>
      </c>
      <c r="G69" s="158" t="e">
        <f t="shared" si="3"/>
        <v>#DIV/0!</v>
      </c>
      <c r="H69" s="159" t="e">
        <f t="shared" si="4"/>
        <v>#DIV/0!</v>
      </c>
      <c r="AMF69"/>
      <c r="AMG69"/>
      <c r="AMH69"/>
      <c r="AMI69"/>
      <c r="AMJ69"/>
    </row>
    <row r="70" spans="1:1024" s="46" customFormat="1" ht="24" x14ac:dyDescent="0.25">
      <c r="A70" s="123">
        <v>3241</v>
      </c>
      <c r="B70" s="156" t="s">
        <v>76</v>
      </c>
      <c r="C70" s="126">
        <v>0</v>
      </c>
      <c r="D70" s="126">
        <v>0</v>
      </c>
      <c r="E70" s="126">
        <v>0</v>
      </c>
      <c r="F70" s="126">
        <v>0</v>
      </c>
      <c r="G70" s="127" t="e">
        <f t="shared" ref="G70:G100" si="5">F70/C70*100</f>
        <v>#DIV/0!</v>
      </c>
      <c r="H70" s="128" t="e">
        <f t="shared" ref="H70:H100" si="6">F70/E70*100</f>
        <v>#DIV/0!</v>
      </c>
      <c r="AMF70"/>
      <c r="AMG70"/>
      <c r="AMH70"/>
      <c r="AMI70"/>
      <c r="AMJ70"/>
    </row>
    <row r="71" spans="1:1024" s="52" customFormat="1" x14ac:dyDescent="0.25">
      <c r="A71" s="152">
        <v>329</v>
      </c>
      <c r="B71" s="153" t="s">
        <v>77</v>
      </c>
      <c r="C71" s="154">
        <f>SUM(C72:C78)</f>
        <v>10082</v>
      </c>
      <c r="D71" s="154">
        <f>SUM(D72:D78)</f>
        <v>10723</v>
      </c>
      <c r="E71" s="154">
        <f>SUM(E72:E78)</f>
        <v>10723</v>
      </c>
      <c r="F71" s="154">
        <f>SUM(F72:F78)</f>
        <v>4558</v>
      </c>
      <c r="G71" s="158">
        <f t="shared" si="5"/>
        <v>45.209283872247568</v>
      </c>
      <c r="H71" s="159">
        <f t="shared" si="6"/>
        <v>42.506761167583704</v>
      </c>
      <c r="AMF71"/>
      <c r="AMG71"/>
      <c r="AMH71"/>
      <c r="AMI71"/>
      <c r="AMJ71"/>
    </row>
    <row r="72" spans="1:1024" s="46" customFormat="1" ht="24" x14ac:dyDescent="0.25">
      <c r="A72" s="123" t="s">
        <v>78</v>
      </c>
      <c r="B72" s="156" t="s">
        <v>79</v>
      </c>
      <c r="C72" s="126">
        <v>0</v>
      </c>
      <c r="D72" s="126">
        <v>127</v>
      </c>
      <c r="E72" s="126">
        <v>127</v>
      </c>
      <c r="F72" s="126">
        <v>0</v>
      </c>
      <c r="G72" s="127" t="e">
        <f t="shared" si="5"/>
        <v>#DIV/0!</v>
      </c>
      <c r="H72" s="128">
        <f t="shared" si="6"/>
        <v>0</v>
      </c>
      <c r="AMF72"/>
      <c r="AMG72"/>
      <c r="AMH72"/>
      <c r="AMI72"/>
      <c r="AMJ72"/>
    </row>
    <row r="73" spans="1:1024" s="46" customFormat="1" x14ac:dyDescent="0.25">
      <c r="A73" s="123">
        <v>3292</v>
      </c>
      <c r="B73" s="156" t="s">
        <v>80</v>
      </c>
      <c r="C73" s="126">
        <v>0</v>
      </c>
      <c r="D73" s="126">
        <v>1</v>
      </c>
      <c r="E73" s="126">
        <v>1</v>
      </c>
      <c r="F73" s="126">
        <v>0</v>
      </c>
      <c r="G73" s="127" t="e">
        <f t="shared" si="5"/>
        <v>#DIV/0!</v>
      </c>
      <c r="H73" s="128">
        <f t="shared" si="6"/>
        <v>0</v>
      </c>
      <c r="AMF73"/>
      <c r="AMG73"/>
      <c r="AMH73"/>
      <c r="AMI73"/>
      <c r="AMJ73"/>
    </row>
    <row r="74" spans="1:1024" s="46" customFormat="1" x14ac:dyDescent="0.25">
      <c r="A74" s="123" t="s">
        <v>81</v>
      </c>
      <c r="B74" s="156" t="s">
        <v>82</v>
      </c>
      <c r="C74" s="126">
        <v>372</v>
      </c>
      <c r="D74" s="126">
        <v>405</v>
      </c>
      <c r="E74" s="126">
        <v>405</v>
      </c>
      <c r="F74" s="126">
        <v>1512</v>
      </c>
      <c r="G74" s="127">
        <f t="shared" si="5"/>
        <v>406.45161290322579</v>
      </c>
      <c r="H74" s="128">
        <f t="shared" si="6"/>
        <v>373.33333333333331</v>
      </c>
      <c r="AMF74"/>
      <c r="AMG74"/>
      <c r="AMH74"/>
      <c r="AMI74"/>
      <c r="AMJ74"/>
    </row>
    <row r="75" spans="1:1024" s="46" customFormat="1" x14ac:dyDescent="0.25">
      <c r="A75" s="123">
        <v>3294</v>
      </c>
      <c r="B75" s="156" t="s">
        <v>83</v>
      </c>
      <c r="C75" s="126">
        <v>66</v>
      </c>
      <c r="D75" s="126">
        <v>66</v>
      </c>
      <c r="E75" s="126">
        <v>66</v>
      </c>
      <c r="F75" s="126">
        <v>35</v>
      </c>
      <c r="G75" s="127">
        <f t="shared" si="5"/>
        <v>53.030303030303031</v>
      </c>
      <c r="H75" s="128">
        <f t="shared" si="6"/>
        <v>53.030303030303031</v>
      </c>
      <c r="AMF75"/>
      <c r="AMG75"/>
      <c r="AMH75"/>
      <c r="AMI75"/>
      <c r="AMJ75"/>
    </row>
    <row r="76" spans="1:1024" s="46" customFormat="1" x14ac:dyDescent="0.25">
      <c r="A76" s="123">
        <v>3295</v>
      </c>
      <c r="B76" s="156" t="s">
        <v>84</v>
      </c>
      <c r="C76" s="126">
        <v>1559</v>
      </c>
      <c r="D76" s="126">
        <v>1327</v>
      </c>
      <c r="E76" s="126">
        <v>1327</v>
      </c>
      <c r="F76" s="126">
        <v>40</v>
      </c>
      <c r="G76" s="127">
        <f t="shared" si="5"/>
        <v>2.5657472738935216</v>
      </c>
      <c r="H76" s="128">
        <f t="shared" si="6"/>
        <v>3.0143180105501131</v>
      </c>
      <c r="AMF76"/>
      <c r="AMG76"/>
      <c r="AMH76"/>
      <c r="AMI76"/>
      <c r="AMJ76"/>
    </row>
    <row r="77" spans="1:1024" s="46" customFormat="1" ht="24" x14ac:dyDescent="0.25">
      <c r="A77" s="123">
        <v>3296</v>
      </c>
      <c r="B77" s="156" t="s">
        <v>85</v>
      </c>
      <c r="C77" s="126">
        <v>5702</v>
      </c>
      <c r="D77" s="126">
        <v>70</v>
      </c>
      <c r="E77" s="126">
        <v>70</v>
      </c>
      <c r="F77" s="126">
        <v>66</v>
      </c>
      <c r="G77" s="127">
        <f t="shared" si="5"/>
        <v>1.1574886004910558</v>
      </c>
      <c r="H77" s="128">
        <f t="shared" si="6"/>
        <v>94.285714285714278</v>
      </c>
      <c r="AMF77"/>
      <c r="AMG77"/>
      <c r="AMH77"/>
      <c r="AMI77"/>
      <c r="AMJ77"/>
    </row>
    <row r="78" spans="1:1024" s="46" customFormat="1" x14ac:dyDescent="0.25">
      <c r="A78" s="123" t="s">
        <v>86</v>
      </c>
      <c r="B78" s="156" t="s">
        <v>77</v>
      </c>
      <c r="C78" s="126">
        <v>2383</v>
      </c>
      <c r="D78" s="126">
        <v>8727</v>
      </c>
      <c r="E78" s="126">
        <v>8727</v>
      </c>
      <c r="F78" s="126">
        <v>2905</v>
      </c>
      <c r="G78" s="127">
        <f t="shared" si="5"/>
        <v>121.90516156105748</v>
      </c>
      <c r="H78" s="128">
        <f t="shared" si="6"/>
        <v>33.287498567663569</v>
      </c>
      <c r="AMF78"/>
      <c r="AMG78"/>
      <c r="AMH78"/>
      <c r="AMI78"/>
      <c r="AMJ78"/>
    </row>
    <row r="79" spans="1:1024" s="52" customFormat="1" x14ac:dyDescent="0.25">
      <c r="A79" s="129">
        <v>34</v>
      </c>
      <c r="B79" s="157" t="s">
        <v>87</v>
      </c>
      <c r="C79" s="131">
        <f>SUM(C80)</f>
        <v>5635</v>
      </c>
      <c r="D79" s="131">
        <f>SUM(D80)</f>
        <v>869</v>
      </c>
      <c r="E79" s="131">
        <f>SUM(E80)</f>
        <v>869</v>
      </c>
      <c r="F79" s="131">
        <f>SUM(F80)</f>
        <v>556</v>
      </c>
      <c r="G79" s="121">
        <f t="shared" si="5"/>
        <v>9.866903283052352</v>
      </c>
      <c r="H79" s="122">
        <f t="shared" si="6"/>
        <v>63.981588032220948</v>
      </c>
      <c r="AMF79"/>
      <c r="AMG79"/>
      <c r="AMH79"/>
      <c r="AMI79"/>
      <c r="AMJ79"/>
    </row>
    <row r="80" spans="1:1024" s="52" customFormat="1" x14ac:dyDescent="0.25">
      <c r="A80" s="152">
        <v>343</v>
      </c>
      <c r="B80" s="153" t="s">
        <v>88</v>
      </c>
      <c r="C80" s="154">
        <f>SUM(C81:C83)</f>
        <v>5635</v>
      </c>
      <c r="D80" s="154">
        <f>SUM(D81:D83)</f>
        <v>869</v>
      </c>
      <c r="E80" s="154">
        <f>SUM(E81:E83)</f>
        <v>869</v>
      </c>
      <c r="F80" s="160">
        <f>SUM(F81:F83)</f>
        <v>556</v>
      </c>
      <c r="G80" s="158">
        <f t="shared" si="5"/>
        <v>9.866903283052352</v>
      </c>
      <c r="H80" s="159">
        <f t="shared" si="6"/>
        <v>63.981588032220948</v>
      </c>
      <c r="AMF80"/>
      <c r="AMG80"/>
      <c r="AMH80"/>
      <c r="AMI80"/>
      <c r="AMJ80"/>
    </row>
    <row r="81" spans="1:1024" s="46" customFormat="1" ht="24" x14ac:dyDescent="0.25">
      <c r="A81" s="123" t="s">
        <v>89</v>
      </c>
      <c r="B81" s="156" t="s">
        <v>90</v>
      </c>
      <c r="C81" s="126">
        <v>255</v>
      </c>
      <c r="D81" s="126">
        <v>325</v>
      </c>
      <c r="E81" s="126">
        <v>325</v>
      </c>
      <c r="F81" s="126">
        <v>246</v>
      </c>
      <c r="G81" s="127">
        <f t="shared" si="5"/>
        <v>96.470588235294116</v>
      </c>
      <c r="H81" s="128">
        <f t="shared" si="6"/>
        <v>75.692307692307693</v>
      </c>
      <c r="AMF81"/>
      <c r="AMG81"/>
      <c r="AMH81"/>
      <c r="AMI81"/>
      <c r="AMJ81"/>
    </row>
    <row r="82" spans="1:1024" s="46" customFormat="1" x14ac:dyDescent="0.25">
      <c r="A82" s="123">
        <v>3432</v>
      </c>
      <c r="B82" s="156" t="s">
        <v>91</v>
      </c>
      <c r="C82" s="126">
        <v>0</v>
      </c>
      <c r="D82" s="126">
        <v>230</v>
      </c>
      <c r="E82" s="126">
        <v>230</v>
      </c>
      <c r="F82" s="126">
        <v>0</v>
      </c>
      <c r="G82" s="127" t="e">
        <f t="shared" si="5"/>
        <v>#DIV/0!</v>
      </c>
      <c r="H82" s="128">
        <f t="shared" si="6"/>
        <v>0</v>
      </c>
      <c r="AMF82"/>
      <c r="AMG82"/>
      <c r="AMH82"/>
      <c r="AMI82"/>
      <c r="AMJ82"/>
    </row>
    <row r="83" spans="1:1024" s="46" customFormat="1" x14ac:dyDescent="0.25">
      <c r="A83" s="123">
        <v>3433</v>
      </c>
      <c r="B83" s="156" t="s">
        <v>92</v>
      </c>
      <c r="C83" s="126">
        <v>5380</v>
      </c>
      <c r="D83" s="126">
        <v>314</v>
      </c>
      <c r="E83" s="126">
        <v>314</v>
      </c>
      <c r="F83" s="126">
        <v>310</v>
      </c>
      <c r="G83" s="127">
        <f t="shared" si="5"/>
        <v>5.7620817843866172</v>
      </c>
      <c r="H83" s="128">
        <f t="shared" si="6"/>
        <v>98.726114649681534</v>
      </c>
      <c r="AMF83"/>
      <c r="AMG83"/>
      <c r="AMH83"/>
      <c r="AMI83"/>
      <c r="AMJ83"/>
    </row>
    <row r="84" spans="1:1024" s="46" customFormat="1" x14ac:dyDescent="0.25">
      <c r="A84" s="129">
        <v>37</v>
      </c>
      <c r="B84" s="157" t="s">
        <v>93</v>
      </c>
      <c r="C84" s="131">
        <f>SUM(C85)</f>
        <v>0</v>
      </c>
      <c r="D84" s="131">
        <f>SUM(D85)</f>
        <v>270</v>
      </c>
      <c r="E84" s="131">
        <f>SUM(E85)</f>
        <v>270</v>
      </c>
      <c r="F84" s="131">
        <f>SUM(F85)</f>
        <v>796</v>
      </c>
      <c r="G84" s="121" t="e">
        <f t="shared" si="5"/>
        <v>#DIV/0!</v>
      </c>
      <c r="H84" s="122">
        <f t="shared" si="6"/>
        <v>294.81481481481484</v>
      </c>
      <c r="AMF84"/>
      <c r="AMG84"/>
      <c r="AMH84"/>
      <c r="AMI84"/>
      <c r="AMJ84"/>
    </row>
    <row r="85" spans="1:1024" s="46" customFormat="1" ht="24" x14ac:dyDescent="0.25">
      <c r="A85" s="152">
        <v>372</v>
      </c>
      <c r="B85" s="153" t="s">
        <v>94</v>
      </c>
      <c r="C85" s="154">
        <f>SUM(C86:C88,C89)</f>
        <v>0</v>
      </c>
      <c r="D85" s="154">
        <f>SUM(D86:D88,D89)</f>
        <v>270</v>
      </c>
      <c r="E85" s="154">
        <f>SUM(E86:E88,E89)</f>
        <v>270</v>
      </c>
      <c r="F85" s="154">
        <f>SUM(F86:F88,F89)</f>
        <v>796</v>
      </c>
      <c r="G85" s="158" t="e">
        <f t="shared" si="5"/>
        <v>#DIV/0!</v>
      </c>
      <c r="H85" s="159">
        <f t="shared" si="6"/>
        <v>294.81481481481484</v>
      </c>
      <c r="AMF85"/>
      <c r="AMG85"/>
      <c r="AMH85"/>
      <c r="AMI85"/>
      <c r="AMJ85"/>
    </row>
    <row r="86" spans="1:1024" s="46" customFormat="1" ht="24" x14ac:dyDescent="0.25">
      <c r="A86" s="123">
        <v>3721</v>
      </c>
      <c r="B86" s="156" t="s">
        <v>95</v>
      </c>
      <c r="C86" s="126">
        <v>0</v>
      </c>
      <c r="D86" s="126">
        <v>0</v>
      </c>
      <c r="E86" s="126">
        <v>0</v>
      </c>
      <c r="F86" s="161">
        <v>0</v>
      </c>
      <c r="G86" s="127" t="e">
        <f t="shared" si="5"/>
        <v>#DIV/0!</v>
      </c>
      <c r="H86" s="128" t="e">
        <f t="shared" si="6"/>
        <v>#DIV/0!</v>
      </c>
      <c r="AMF86"/>
      <c r="AMG86"/>
      <c r="AMH86"/>
      <c r="AMI86"/>
      <c r="AMJ86"/>
    </row>
    <row r="87" spans="1:1024" s="46" customFormat="1" ht="24" x14ac:dyDescent="0.25">
      <c r="A87" s="123">
        <v>3722</v>
      </c>
      <c r="B87" s="156" t="s">
        <v>96</v>
      </c>
      <c r="C87" s="126">
        <v>0</v>
      </c>
      <c r="D87" s="126">
        <v>270</v>
      </c>
      <c r="E87" s="126">
        <v>270</v>
      </c>
      <c r="F87" s="126">
        <v>233</v>
      </c>
      <c r="G87" s="127" t="e">
        <f t="shared" si="5"/>
        <v>#DIV/0!</v>
      </c>
      <c r="H87" s="128">
        <f t="shared" si="6"/>
        <v>86.296296296296291</v>
      </c>
      <c r="AMF87"/>
      <c r="AMG87"/>
      <c r="AMH87"/>
      <c r="AMI87"/>
      <c r="AMJ87"/>
    </row>
    <row r="88" spans="1:1024" s="46" customFormat="1" ht="24" x14ac:dyDescent="0.25">
      <c r="A88" s="123">
        <v>3723</v>
      </c>
      <c r="B88" s="156" t="s">
        <v>97</v>
      </c>
      <c r="C88" s="126">
        <v>0</v>
      </c>
      <c r="D88" s="126">
        <v>0</v>
      </c>
      <c r="E88" s="126">
        <v>0</v>
      </c>
      <c r="F88" s="126">
        <v>0</v>
      </c>
      <c r="G88" s="127" t="e">
        <f t="shared" si="5"/>
        <v>#DIV/0!</v>
      </c>
      <c r="H88" s="128" t="e">
        <f t="shared" si="6"/>
        <v>#DIV/0!</v>
      </c>
      <c r="AMF88"/>
      <c r="AMG88"/>
      <c r="AMH88"/>
      <c r="AMI88"/>
      <c r="AMJ88"/>
    </row>
    <row r="89" spans="1:1024" s="46" customFormat="1" x14ac:dyDescent="0.25">
      <c r="A89" s="123">
        <v>3812</v>
      </c>
      <c r="B89" s="156" t="s">
        <v>98</v>
      </c>
      <c r="C89" s="126">
        <v>0</v>
      </c>
      <c r="D89" s="126">
        <v>0</v>
      </c>
      <c r="E89" s="126">
        <v>0</v>
      </c>
      <c r="F89" s="126">
        <v>563</v>
      </c>
      <c r="G89" s="127" t="e">
        <f t="shared" si="5"/>
        <v>#DIV/0!</v>
      </c>
      <c r="H89" s="128" t="e">
        <f t="shared" si="6"/>
        <v>#DIV/0!</v>
      </c>
      <c r="AMF89"/>
      <c r="AMG89"/>
      <c r="AMH89"/>
      <c r="AMI89"/>
      <c r="AMJ89"/>
    </row>
    <row r="90" spans="1:1024" s="46" customFormat="1" ht="21" customHeight="1" x14ac:dyDescent="0.25">
      <c r="A90" s="129">
        <v>4</v>
      </c>
      <c r="B90" s="157" t="s">
        <v>99</v>
      </c>
      <c r="C90" s="131">
        <f>C91</f>
        <v>1114</v>
      </c>
      <c r="D90" s="131">
        <f>D91</f>
        <v>3644</v>
      </c>
      <c r="E90" s="131">
        <f>E91</f>
        <v>3644</v>
      </c>
      <c r="F90" s="131">
        <f>F91</f>
        <v>0</v>
      </c>
      <c r="G90" s="121">
        <f t="shared" si="5"/>
        <v>0</v>
      </c>
      <c r="H90" s="122">
        <f t="shared" si="6"/>
        <v>0</v>
      </c>
      <c r="AMF90"/>
      <c r="AMG90"/>
      <c r="AMH90"/>
      <c r="AMI90"/>
      <c r="AMJ90"/>
    </row>
    <row r="91" spans="1:1024" s="52" customFormat="1" ht="21" customHeight="1" x14ac:dyDescent="0.25">
      <c r="A91" s="129">
        <v>42</v>
      </c>
      <c r="B91" s="157" t="s">
        <v>100</v>
      </c>
      <c r="C91" s="131">
        <f>SUM(C92,C97)</f>
        <v>1114</v>
      </c>
      <c r="D91" s="131">
        <f>SUM(D92,D97)</f>
        <v>3644</v>
      </c>
      <c r="E91" s="131">
        <f>SUM(E92,E97)</f>
        <v>3644</v>
      </c>
      <c r="F91" s="131">
        <f>F92</f>
        <v>0</v>
      </c>
      <c r="G91" s="121">
        <f t="shared" si="5"/>
        <v>0</v>
      </c>
      <c r="H91" s="122">
        <f t="shared" si="6"/>
        <v>0</v>
      </c>
      <c r="AMF91"/>
      <c r="AMG91"/>
      <c r="AMH91"/>
      <c r="AMI91"/>
      <c r="AMJ91"/>
    </row>
    <row r="92" spans="1:1024" s="52" customFormat="1" x14ac:dyDescent="0.25">
      <c r="A92" s="152">
        <v>422</v>
      </c>
      <c r="B92" s="153" t="s">
        <v>101</v>
      </c>
      <c r="C92" s="154">
        <f>SUM(C93:C96)</f>
        <v>1114</v>
      </c>
      <c r="D92" s="154">
        <f>SUM(D93:D96)</f>
        <v>3200</v>
      </c>
      <c r="E92" s="154">
        <f>SUM(E93:E96)</f>
        <v>3200</v>
      </c>
      <c r="F92" s="154">
        <f>SUM(F93:F96)</f>
        <v>0</v>
      </c>
      <c r="G92" s="158">
        <f t="shared" si="5"/>
        <v>0</v>
      </c>
      <c r="H92" s="159">
        <f t="shared" si="6"/>
        <v>0</v>
      </c>
      <c r="AMF92"/>
      <c r="AMG92"/>
      <c r="AMH92"/>
      <c r="AMI92"/>
      <c r="AMJ92"/>
    </row>
    <row r="93" spans="1:1024" s="46" customFormat="1" x14ac:dyDescent="0.25">
      <c r="A93" s="123" t="s">
        <v>102</v>
      </c>
      <c r="B93" s="156" t="s">
        <v>103</v>
      </c>
      <c r="C93" s="126">
        <v>1114</v>
      </c>
      <c r="D93" s="126">
        <v>2900</v>
      </c>
      <c r="E93" s="126">
        <v>2900</v>
      </c>
      <c r="F93" s="126">
        <v>0</v>
      </c>
      <c r="G93" s="127">
        <f t="shared" si="5"/>
        <v>0</v>
      </c>
      <c r="H93" s="128">
        <f t="shared" si="6"/>
        <v>0</v>
      </c>
      <c r="AMF93"/>
      <c r="AMG93"/>
      <c r="AMH93"/>
      <c r="AMI93"/>
      <c r="AMJ93"/>
    </row>
    <row r="94" spans="1:1024" s="46" customFormat="1" x14ac:dyDescent="0.25">
      <c r="A94" s="123" t="s">
        <v>104</v>
      </c>
      <c r="B94" s="156" t="s">
        <v>105</v>
      </c>
      <c r="C94" s="126">
        <v>0</v>
      </c>
      <c r="D94" s="126">
        <v>200</v>
      </c>
      <c r="E94" s="126">
        <v>200</v>
      </c>
      <c r="F94" s="126">
        <v>0</v>
      </c>
      <c r="G94" s="127" t="e">
        <f t="shared" si="5"/>
        <v>#DIV/0!</v>
      </c>
      <c r="H94" s="128">
        <f t="shared" si="6"/>
        <v>0</v>
      </c>
      <c r="AMF94"/>
      <c r="AMG94"/>
      <c r="AMH94"/>
      <c r="AMI94"/>
      <c r="AMJ94"/>
    </row>
    <row r="95" spans="1:1024" s="46" customFormat="1" x14ac:dyDescent="0.25">
      <c r="A95" s="123">
        <v>4225</v>
      </c>
      <c r="B95" s="156" t="s">
        <v>106</v>
      </c>
      <c r="C95" s="126">
        <v>0</v>
      </c>
      <c r="D95" s="126">
        <v>100</v>
      </c>
      <c r="E95" s="126">
        <v>100</v>
      </c>
      <c r="F95" s="126">
        <v>0</v>
      </c>
      <c r="G95" s="127" t="e">
        <f t="shared" si="5"/>
        <v>#DIV/0!</v>
      </c>
      <c r="H95" s="128">
        <f t="shared" si="6"/>
        <v>0</v>
      </c>
      <c r="AMF95"/>
      <c r="AMG95"/>
      <c r="AMH95"/>
      <c r="AMI95"/>
      <c r="AMJ95"/>
    </row>
    <row r="96" spans="1:1024" s="46" customFormat="1" x14ac:dyDescent="0.25">
      <c r="A96" s="123">
        <v>4226</v>
      </c>
      <c r="B96" s="156" t="s">
        <v>107</v>
      </c>
      <c r="C96" s="126">
        <v>0</v>
      </c>
      <c r="D96" s="126">
        <v>0</v>
      </c>
      <c r="E96" s="126">
        <v>0</v>
      </c>
      <c r="F96" s="126">
        <v>0</v>
      </c>
      <c r="G96" s="127" t="e">
        <f t="shared" si="5"/>
        <v>#DIV/0!</v>
      </c>
      <c r="H96" s="128" t="e">
        <f t="shared" si="6"/>
        <v>#DIV/0!</v>
      </c>
      <c r="AMF96"/>
      <c r="AMG96"/>
      <c r="AMH96"/>
      <c r="AMI96"/>
      <c r="AMJ96"/>
    </row>
    <row r="97" spans="1:1024" s="46" customFormat="1" ht="24" x14ac:dyDescent="0.25">
      <c r="A97" s="152">
        <v>424</v>
      </c>
      <c r="B97" s="153" t="s">
        <v>108</v>
      </c>
      <c r="C97" s="154">
        <f>SUM(C98)</f>
        <v>0</v>
      </c>
      <c r="D97" s="154">
        <f>SUM(D98)</f>
        <v>444</v>
      </c>
      <c r="E97" s="154">
        <f>SUM(E98)</f>
        <v>444</v>
      </c>
      <c r="F97" s="154">
        <f>SUM(F98)</f>
        <v>0</v>
      </c>
      <c r="G97" s="158" t="e">
        <f t="shared" si="5"/>
        <v>#DIV/0!</v>
      </c>
      <c r="H97" s="159">
        <f t="shared" si="6"/>
        <v>0</v>
      </c>
      <c r="AMF97"/>
      <c r="AMG97"/>
      <c r="AMH97"/>
      <c r="AMI97"/>
      <c r="AMJ97"/>
    </row>
    <row r="98" spans="1:1024" s="46" customFormat="1" x14ac:dyDescent="0.25">
      <c r="A98" s="123">
        <v>4241</v>
      </c>
      <c r="B98" s="156" t="s">
        <v>109</v>
      </c>
      <c r="C98" s="126">
        <v>0</v>
      </c>
      <c r="D98" s="126">
        <v>444</v>
      </c>
      <c r="E98" s="126">
        <v>444</v>
      </c>
      <c r="F98" s="126">
        <v>0</v>
      </c>
      <c r="G98" s="127" t="e">
        <f t="shared" si="5"/>
        <v>#DIV/0!</v>
      </c>
      <c r="H98" s="128">
        <f t="shared" si="6"/>
        <v>0</v>
      </c>
      <c r="AMF98"/>
      <c r="AMG98"/>
      <c r="AMH98"/>
      <c r="AMI98"/>
      <c r="AMJ98"/>
    </row>
    <row r="99" spans="1:1024" s="46" customFormat="1" x14ac:dyDescent="0.25">
      <c r="A99" s="162">
        <v>4262</v>
      </c>
      <c r="B99" s="163" t="s">
        <v>110</v>
      </c>
      <c r="C99" s="164">
        <v>1194</v>
      </c>
      <c r="D99" s="164"/>
      <c r="E99" s="164"/>
      <c r="F99" s="164">
        <v>8998</v>
      </c>
      <c r="G99" s="167">
        <f t="shared" si="5"/>
        <v>753.60134003350083</v>
      </c>
      <c r="H99" s="168" t="e">
        <f t="shared" si="6"/>
        <v>#DIV/0!</v>
      </c>
      <c r="AMF99"/>
      <c r="AMG99"/>
      <c r="AMH99"/>
      <c r="AMI99"/>
      <c r="AMJ99"/>
    </row>
    <row r="100" spans="1:1024" s="66" customFormat="1" ht="18.75" x14ac:dyDescent="0.3">
      <c r="A100" s="610" t="s">
        <v>111</v>
      </c>
      <c r="B100" s="610"/>
      <c r="C100" s="143">
        <f>SUM(C38,C46,C79,C84,C90)</f>
        <v>474063</v>
      </c>
      <c r="D100" s="143">
        <f>SUM(D38,D46,D79,D84,D90)</f>
        <v>1022027</v>
      </c>
      <c r="E100" s="143">
        <f>SUM(E38,E46,E79,E84,E90)</f>
        <v>1022027</v>
      </c>
      <c r="F100" s="143">
        <f>SUM(F38,F46,F79,F84,F90)</f>
        <v>521587</v>
      </c>
      <c r="G100" s="143">
        <f t="shared" si="5"/>
        <v>110.02482792371478</v>
      </c>
      <c r="H100" s="143">
        <f t="shared" si="6"/>
        <v>51.034561709230772</v>
      </c>
      <c r="AMF100"/>
      <c r="AMG100"/>
      <c r="AMH100"/>
      <c r="AMI100"/>
      <c r="AMJ100"/>
    </row>
    <row r="101" spans="1:1024" s="9" customFormat="1" ht="12.75" x14ac:dyDescent="0.2">
      <c r="A101" s="165"/>
      <c r="B101" s="165"/>
      <c r="C101" s="165"/>
      <c r="D101" s="165"/>
      <c r="E101" s="165"/>
      <c r="F101" s="165"/>
      <c r="G101" s="165"/>
      <c r="H101" s="166"/>
      <c r="AMF101"/>
      <c r="AMG101"/>
      <c r="AMH101"/>
      <c r="AMI101"/>
      <c r="AMJ101"/>
    </row>
    <row r="102" spans="1:1024" s="9" customFormat="1" ht="12.75" x14ac:dyDescent="0.2">
      <c r="A102" s="67"/>
      <c r="B102" s="67"/>
      <c r="C102" s="67"/>
      <c r="D102" s="67"/>
      <c r="E102" s="67"/>
      <c r="F102" s="67"/>
      <c r="G102" s="67"/>
      <c r="H102" s="68"/>
      <c r="AMF102"/>
      <c r="AMG102"/>
      <c r="AMH102"/>
      <c r="AMI102"/>
      <c r="AMJ102"/>
    </row>
    <row r="103" spans="1:1024" s="9" customFormat="1" ht="12.75" x14ac:dyDescent="0.2">
      <c r="A103" s="67"/>
      <c r="B103" s="67"/>
      <c r="C103" s="67"/>
      <c r="D103" s="67"/>
      <c r="E103" s="67"/>
      <c r="F103" s="67"/>
      <c r="G103" s="67"/>
      <c r="H103" s="68"/>
      <c r="AMF103"/>
      <c r="AMG103"/>
      <c r="AMH103"/>
      <c r="AMI103"/>
      <c r="AMJ103"/>
    </row>
    <row r="104" spans="1:1024" s="9" customFormat="1" ht="12.75" x14ac:dyDescent="0.2">
      <c r="A104" s="67"/>
      <c r="B104" s="67"/>
      <c r="C104" s="67"/>
      <c r="D104" s="67"/>
      <c r="E104" s="67"/>
      <c r="F104" s="67"/>
      <c r="G104" s="67"/>
      <c r="H104" s="68"/>
      <c r="AMF104"/>
      <c r="AMG104"/>
      <c r="AMH104"/>
      <c r="AMI104"/>
      <c r="AMJ104"/>
    </row>
    <row r="105" spans="1:1024" s="9" customFormat="1" ht="12.75" x14ac:dyDescent="0.2">
      <c r="A105" s="67"/>
      <c r="B105" s="67"/>
      <c r="C105" s="67"/>
      <c r="D105" s="67"/>
      <c r="E105" s="67"/>
      <c r="F105" s="67"/>
      <c r="G105" s="67"/>
      <c r="H105" s="68"/>
      <c r="AMF105"/>
      <c r="AMG105"/>
      <c r="AMH105"/>
      <c r="AMI105"/>
      <c r="AMJ105"/>
    </row>
    <row r="106" spans="1:1024" s="9" customFormat="1" ht="12.75" x14ac:dyDescent="0.2">
      <c r="A106" s="67"/>
      <c r="B106" s="67"/>
      <c r="C106" s="67"/>
      <c r="D106" s="67"/>
      <c r="E106" s="67"/>
      <c r="F106" s="67"/>
      <c r="G106" s="67"/>
      <c r="H106" s="68"/>
      <c r="AMF106"/>
      <c r="AMG106"/>
      <c r="AMH106"/>
      <c r="AMI106"/>
      <c r="AMJ106"/>
    </row>
    <row r="107" spans="1:1024" s="9" customFormat="1" ht="12.75" x14ac:dyDescent="0.2">
      <c r="A107" s="67"/>
      <c r="B107" s="67"/>
      <c r="C107" s="67"/>
      <c r="D107" s="67"/>
      <c r="E107" s="67"/>
      <c r="F107" s="67"/>
      <c r="G107" s="67"/>
      <c r="H107" s="68"/>
      <c r="AMF107"/>
      <c r="AMG107"/>
      <c r="AMH107"/>
      <c r="AMI107"/>
      <c r="AMJ107"/>
    </row>
    <row r="108" spans="1:1024" s="9" customFormat="1" ht="12.75" x14ac:dyDescent="0.2">
      <c r="A108" s="67"/>
      <c r="B108" s="67"/>
      <c r="C108" s="67"/>
      <c r="D108" s="67"/>
      <c r="E108" s="67"/>
      <c r="F108" s="67"/>
      <c r="G108" s="67"/>
      <c r="H108" s="68"/>
      <c r="AMF108"/>
      <c r="AMG108"/>
      <c r="AMH108"/>
      <c r="AMI108"/>
      <c r="AMJ108"/>
    </row>
    <row r="109" spans="1:1024" s="9" customFormat="1" ht="12.75" x14ac:dyDescent="0.2">
      <c r="A109" s="67"/>
      <c r="B109" s="67"/>
      <c r="C109" s="67"/>
      <c r="D109" s="67"/>
      <c r="E109" s="67"/>
      <c r="F109" s="67"/>
      <c r="G109" s="67"/>
      <c r="H109" s="68"/>
      <c r="AMF109"/>
      <c r="AMG109"/>
      <c r="AMH109"/>
      <c r="AMI109"/>
      <c r="AMJ109"/>
    </row>
    <row r="110" spans="1:1024" s="9" customFormat="1" ht="12.75" x14ac:dyDescent="0.2">
      <c r="A110" s="67"/>
      <c r="B110" s="67"/>
      <c r="C110" s="67"/>
      <c r="D110" s="67"/>
      <c r="E110" s="67"/>
      <c r="F110" s="67"/>
      <c r="G110" s="67"/>
      <c r="H110" s="68"/>
      <c r="AMF110"/>
      <c r="AMG110"/>
      <c r="AMH110"/>
      <c r="AMI110"/>
      <c r="AMJ110"/>
    </row>
    <row r="111" spans="1:1024" s="9" customFormat="1" ht="12.75" x14ac:dyDescent="0.2">
      <c r="A111" s="67"/>
      <c r="B111" s="67"/>
      <c r="C111" s="67"/>
      <c r="D111" s="67"/>
      <c r="E111" s="67"/>
      <c r="F111" s="67"/>
      <c r="G111" s="67"/>
      <c r="H111" s="68"/>
      <c r="AMF111"/>
      <c r="AMG111"/>
      <c r="AMH111"/>
      <c r="AMI111"/>
      <c r="AMJ111"/>
    </row>
    <row r="112" spans="1:1024" x14ac:dyDescent="0.25">
      <c r="A112" s="43"/>
      <c r="B112" s="43"/>
      <c r="C112" s="43"/>
      <c r="D112" s="44"/>
      <c r="E112" s="44"/>
      <c r="F112" s="44"/>
      <c r="G112" s="44"/>
      <c r="H112" s="43"/>
    </row>
    <row r="114" spans="4:4" x14ac:dyDescent="0.25">
      <c r="D114" s="69"/>
    </row>
  </sheetData>
  <mergeCells count="24">
    <mergeCell ref="A1:G1"/>
    <mergeCell ref="A2:H2"/>
    <mergeCell ref="A4:G4"/>
    <mergeCell ref="A6:A7"/>
    <mergeCell ref="B6:B7"/>
    <mergeCell ref="C6:C7"/>
    <mergeCell ref="D6:D7"/>
    <mergeCell ref="E6:E7"/>
    <mergeCell ref="F6:F7"/>
    <mergeCell ref="G6:G7"/>
    <mergeCell ref="H6:H7"/>
    <mergeCell ref="H35:H36"/>
    <mergeCell ref="A37:B37"/>
    <mergeCell ref="A100:B100"/>
    <mergeCell ref="A8:B8"/>
    <mergeCell ref="A29:B29"/>
    <mergeCell ref="A34:G34"/>
    <mergeCell ref="A35:A36"/>
    <mergeCell ref="B35:B36"/>
    <mergeCell ref="C35:C36"/>
    <mergeCell ref="D35:D36"/>
    <mergeCell ref="E35:E36"/>
    <mergeCell ref="F35:F36"/>
    <mergeCell ref="G35:G36"/>
  </mergeCells>
  <pageMargins left="0.7" right="0.7" top="0.75" bottom="0.75" header="0.51180555555555496" footer="0.51180555555555496"/>
  <pageSetup paperSize="9" firstPageNumber="0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58"/>
  <sheetViews>
    <sheetView tabSelected="1" topLeftCell="A731" zoomScale="110" zoomScaleNormal="110" workbookViewId="0">
      <selection activeCell="A706" sqref="A706:H757"/>
    </sheetView>
  </sheetViews>
  <sheetFormatPr defaultColWidth="9.140625" defaultRowHeight="15" x14ac:dyDescent="0.25"/>
  <cols>
    <col min="1" max="1" width="7.28515625" style="194" customWidth="1"/>
    <col min="2" max="2" width="29.140625" style="194" customWidth="1"/>
    <col min="3" max="3" width="10.7109375" style="194" customWidth="1"/>
    <col min="4" max="7" width="10.7109375" style="218" customWidth="1"/>
    <col min="8" max="8" width="10.7109375" style="194" customWidth="1"/>
    <col min="9" max="1011" width="9.140625" style="1"/>
    <col min="1012" max="1012" width="11.5703125" style="70" customWidth="1"/>
    <col min="1013" max="1024" width="11.5703125" customWidth="1"/>
  </cols>
  <sheetData>
    <row r="1" spans="1:1024" ht="49.5" customHeight="1" x14ac:dyDescent="0.25">
      <c r="A1" s="655" t="s">
        <v>363</v>
      </c>
      <c r="B1" s="655"/>
      <c r="C1" s="655"/>
      <c r="D1" s="655"/>
      <c r="E1" s="655"/>
      <c r="F1" s="655"/>
      <c r="G1" s="655"/>
      <c r="H1" s="169"/>
    </row>
    <row r="3" spans="1:1024" x14ac:dyDescent="0.25">
      <c r="A3" s="656" t="s">
        <v>2</v>
      </c>
      <c r="B3" s="656"/>
      <c r="C3" s="656"/>
      <c r="D3" s="656"/>
      <c r="E3" s="656"/>
      <c r="F3" s="656"/>
      <c r="G3" s="656"/>
      <c r="H3" s="656"/>
    </row>
    <row r="5" spans="1:1024" s="5" customFormat="1" x14ac:dyDescent="0.25">
      <c r="A5" s="170" t="s">
        <v>112</v>
      </c>
      <c r="B5" s="171"/>
      <c r="C5" s="171"/>
      <c r="D5" s="172"/>
      <c r="E5" s="172"/>
      <c r="F5" s="172"/>
      <c r="G5" s="172"/>
      <c r="H5" s="171"/>
      <c r="ALX5" s="70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.75" customHeight="1" x14ac:dyDescent="0.25">
      <c r="A6" s="619" t="s">
        <v>3</v>
      </c>
      <c r="B6" s="619" t="s">
        <v>4</v>
      </c>
      <c r="C6" s="619" t="s">
        <v>5</v>
      </c>
      <c r="D6" s="636" t="s">
        <v>6</v>
      </c>
      <c r="E6" s="636" t="s">
        <v>7</v>
      </c>
      <c r="F6" s="636" t="s">
        <v>8</v>
      </c>
      <c r="G6" s="636" t="s">
        <v>9</v>
      </c>
      <c r="H6" s="636" t="s">
        <v>9</v>
      </c>
    </row>
    <row r="7" spans="1:1024" ht="31.5" customHeight="1" x14ac:dyDescent="0.25">
      <c r="A7" s="619"/>
      <c r="B7" s="619"/>
      <c r="C7" s="619"/>
      <c r="D7" s="636"/>
      <c r="E7" s="636"/>
      <c r="F7" s="636"/>
      <c r="G7" s="636"/>
      <c r="H7" s="636"/>
    </row>
    <row r="8" spans="1:1024" s="9" customFormat="1" ht="21" x14ac:dyDescent="0.2">
      <c r="A8" s="619">
        <v>1</v>
      </c>
      <c r="B8" s="619"/>
      <c r="C8" s="173">
        <v>2</v>
      </c>
      <c r="D8" s="174">
        <v>3</v>
      </c>
      <c r="E8" s="174">
        <v>4</v>
      </c>
      <c r="F8" s="174">
        <v>5</v>
      </c>
      <c r="G8" s="174" t="s">
        <v>10</v>
      </c>
      <c r="H8" s="174" t="s">
        <v>11</v>
      </c>
      <c r="ALX8" s="70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22.5" x14ac:dyDescent="0.25">
      <c r="A9" s="175">
        <v>67</v>
      </c>
      <c r="B9" s="176" t="s">
        <v>12</v>
      </c>
      <c r="C9" s="177">
        <f>SUM(C10,C11)</f>
        <v>40328</v>
      </c>
      <c r="D9" s="177">
        <f>SUM(D10,D11)</f>
        <v>80260</v>
      </c>
      <c r="E9" s="177">
        <f>SUM(E10,E11)</f>
        <v>80260</v>
      </c>
      <c r="F9" s="177">
        <f>SUM(F10,F11)</f>
        <v>39100</v>
      </c>
      <c r="G9" s="177">
        <f>F9/C9*100</f>
        <v>96.954969252132514</v>
      </c>
      <c r="H9" s="178">
        <f>F9/E9*100</f>
        <v>48.716670819835535</v>
      </c>
    </row>
    <row r="10" spans="1:1024" ht="22.5" x14ac:dyDescent="0.25">
      <c r="A10" s="179">
        <v>6711</v>
      </c>
      <c r="B10" s="180" t="s">
        <v>13</v>
      </c>
      <c r="C10" s="181">
        <v>40328</v>
      </c>
      <c r="D10" s="182">
        <v>80260</v>
      </c>
      <c r="E10" s="182">
        <v>80260</v>
      </c>
      <c r="F10" s="182">
        <v>39100</v>
      </c>
      <c r="G10" s="183">
        <f>F10/C10*100</f>
        <v>96.954969252132514</v>
      </c>
      <c r="H10" s="184">
        <f>F10/E10*100</f>
        <v>48.716670819835535</v>
      </c>
    </row>
    <row r="11" spans="1:1024" ht="33.75" x14ac:dyDescent="0.25">
      <c r="A11" s="185">
        <v>6712</v>
      </c>
      <c r="B11" s="186" t="s">
        <v>14</v>
      </c>
      <c r="C11" s="187"/>
      <c r="D11" s="188">
        <v>0</v>
      </c>
      <c r="E11" s="188">
        <v>0</v>
      </c>
      <c r="F11" s="188">
        <v>0</v>
      </c>
      <c r="G11" s="189" t="e">
        <f>F11/C11*100</f>
        <v>#DIV/0!</v>
      </c>
      <c r="H11" s="190">
        <v>0</v>
      </c>
    </row>
    <row r="12" spans="1:1024" ht="21.75" customHeight="1" x14ac:dyDescent="0.25">
      <c r="A12" s="653" t="s">
        <v>113</v>
      </c>
      <c r="B12" s="653"/>
      <c r="C12" s="191">
        <f>C9</f>
        <v>40328</v>
      </c>
      <c r="D12" s="191">
        <f>D9</f>
        <v>80260</v>
      </c>
      <c r="E12" s="191">
        <f>E9</f>
        <v>80260</v>
      </c>
      <c r="F12" s="191">
        <f>F9</f>
        <v>39100</v>
      </c>
      <c r="G12" s="191">
        <f>F12/C12*100</f>
        <v>96.954969252132514</v>
      </c>
      <c r="H12" s="191">
        <f>F12/E12*100</f>
        <v>48.716670819835535</v>
      </c>
    </row>
    <row r="13" spans="1:1024" x14ac:dyDescent="0.25">
      <c r="A13" s="192"/>
      <c r="B13" s="192"/>
      <c r="C13" s="192"/>
      <c r="D13" s="193"/>
      <c r="E13" s="193"/>
      <c r="F13" s="193"/>
      <c r="G13" s="193"/>
    </row>
    <row r="14" spans="1:1024" x14ac:dyDescent="0.25">
      <c r="A14" s="170" t="s">
        <v>114</v>
      </c>
      <c r="B14" s="171"/>
      <c r="C14" s="171"/>
      <c r="D14" s="172"/>
      <c r="E14" s="172"/>
      <c r="F14" s="172"/>
      <c r="G14" s="172"/>
    </row>
    <row r="15" spans="1:1024" ht="15" customHeight="1" x14ac:dyDescent="0.25">
      <c r="A15" s="619" t="s">
        <v>3</v>
      </c>
      <c r="B15" s="619" t="s">
        <v>4</v>
      </c>
      <c r="C15" s="619" t="s">
        <v>5</v>
      </c>
      <c r="D15" s="636" t="s">
        <v>6</v>
      </c>
      <c r="E15" s="636" t="s">
        <v>7</v>
      </c>
      <c r="F15" s="636" t="s">
        <v>8</v>
      </c>
      <c r="G15" s="636" t="s">
        <v>9</v>
      </c>
      <c r="H15" s="636" t="s">
        <v>9</v>
      </c>
    </row>
    <row r="16" spans="1:1024" ht="30.6" customHeight="1" x14ac:dyDescent="0.25">
      <c r="A16" s="619"/>
      <c r="B16" s="619"/>
      <c r="C16" s="619"/>
      <c r="D16" s="636"/>
      <c r="E16" s="636"/>
      <c r="F16" s="636"/>
      <c r="G16" s="636"/>
      <c r="H16" s="636"/>
    </row>
    <row r="17" spans="1:1024" s="9" customFormat="1" ht="21" x14ac:dyDescent="0.2">
      <c r="A17" s="619">
        <v>1</v>
      </c>
      <c r="B17" s="619"/>
      <c r="C17" s="173">
        <v>2</v>
      </c>
      <c r="D17" s="174">
        <v>3</v>
      </c>
      <c r="E17" s="174">
        <v>4</v>
      </c>
      <c r="F17" s="174">
        <v>5</v>
      </c>
      <c r="G17" s="174" t="s">
        <v>10</v>
      </c>
      <c r="H17" s="174" t="s">
        <v>11</v>
      </c>
      <c r="ALX17" s="70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s="9" customFormat="1" ht="12.75" x14ac:dyDescent="0.2">
      <c r="A18" s="173">
        <v>6413</v>
      </c>
      <c r="B18" s="195" t="s">
        <v>23</v>
      </c>
      <c r="C18" s="196">
        <v>0</v>
      </c>
      <c r="D18" s="197">
        <v>1</v>
      </c>
      <c r="E18" s="197">
        <v>1</v>
      </c>
      <c r="F18" s="197">
        <v>0</v>
      </c>
      <c r="G18" s="197"/>
      <c r="H18" s="197"/>
      <c r="ALX18" s="70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22.5" x14ac:dyDescent="0.25">
      <c r="A19" s="198">
        <v>66</v>
      </c>
      <c r="B19" s="199" t="s">
        <v>15</v>
      </c>
      <c r="C19" s="200">
        <v>27</v>
      </c>
      <c r="D19" s="200">
        <f>SUM(D20,D21,D22)</f>
        <v>50</v>
      </c>
      <c r="E19" s="200">
        <f>SUM(E20,E21,E22)</f>
        <v>50</v>
      </c>
      <c r="F19" s="200">
        <f>SUM(F20,F21,F22)</f>
        <v>53</v>
      </c>
      <c r="G19" s="200">
        <f>F19/C19*100</f>
        <v>196.2962962962963</v>
      </c>
      <c r="H19" s="200">
        <f>F19/E19*100</f>
        <v>106</v>
      </c>
    </row>
    <row r="20" spans="1:1024" x14ac:dyDescent="0.25">
      <c r="A20" s="201">
        <v>6614</v>
      </c>
      <c r="B20" s="202" t="s">
        <v>115</v>
      </c>
      <c r="C20" s="203">
        <v>0</v>
      </c>
      <c r="D20" s="204"/>
      <c r="E20" s="204"/>
      <c r="F20" s="204"/>
      <c r="G20" s="205">
        <v>0</v>
      </c>
      <c r="H20" s="206">
        <v>0</v>
      </c>
    </row>
    <row r="21" spans="1:1024" x14ac:dyDescent="0.25">
      <c r="A21" s="179">
        <v>6615</v>
      </c>
      <c r="B21" s="180" t="s">
        <v>116</v>
      </c>
      <c r="C21" s="181">
        <v>27</v>
      </c>
      <c r="D21" s="182">
        <v>50</v>
      </c>
      <c r="E21" s="182">
        <v>50</v>
      </c>
      <c r="F21" s="182">
        <v>53</v>
      </c>
      <c r="G21" s="207">
        <f>F21/C21*100</f>
        <v>196.2962962962963</v>
      </c>
      <c r="H21" s="208">
        <f>F21/E21*100</f>
        <v>106</v>
      </c>
    </row>
    <row r="22" spans="1:1024" x14ac:dyDescent="0.25">
      <c r="A22" s="209">
        <v>6632</v>
      </c>
      <c r="B22" s="210" t="s">
        <v>117</v>
      </c>
      <c r="C22" s="211">
        <v>0</v>
      </c>
      <c r="D22" s="212"/>
      <c r="E22" s="212"/>
      <c r="F22" s="212"/>
      <c r="G22" s="213">
        <v>0</v>
      </c>
      <c r="H22" s="214">
        <v>0</v>
      </c>
    </row>
    <row r="23" spans="1:1024" ht="19.899999999999999" customHeight="1" x14ac:dyDescent="0.25">
      <c r="A23" s="653" t="s">
        <v>118</v>
      </c>
      <c r="B23" s="653"/>
      <c r="C23" s="191">
        <f>SUM(C18,C19)</f>
        <v>27</v>
      </c>
      <c r="D23" s="191">
        <f>SUM(D18,D19)</f>
        <v>51</v>
      </c>
      <c r="E23" s="191">
        <f>SUM(E18,E19)</f>
        <v>51</v>
      </c>
      <c r="F23" s="191">
        <f>SUM(F18,F19)</f>
        <v>53</v>
      </c>
      <c r="G23" s="191">
        <f>F23/C23*100</f>
        <v>196.2962962962963</v>
      </c>
      <c r="H23" s="191">
        <f>F23/E23*100</f>
        <v>103.92156862745099</v>
      </c>
    </row>
    <row r="24" spans="1:1024" x14ac:dyDescent="0.25">
      <c r="A24" s="192"/>
      <c r="B24" s="192"/>
      <c r="C24" s="192"/>
      <c r="D24" s="193"/>
      <c r="E24" s="193"/>
      <c r="F24" s="193"/>
      <c r="G24" s="193"/>
    </row>
    <row r="25" spans="1:1024" x14ac:dyDescent="0.25">
      <c r="A25" s="170" t="s">
        <v>119</v>
      </c>
      <c r="B25" s="171"/>
      <c r="C25" s="171"/>
      <c r="D25" s="172"/>
      <c r="E25" s="172"/>
      <c r="F25" s="172"/>
      <c r="G25" s="172"/>
    </row>
    <row r="26" spans="1:1024" ht="15" customHeight="1" x14ac:dyDescent="0.25">
      <c r="A26" s="619" t="s">
        <v>3</v>
      </c>
      <c r="B26" s="619" t="s">
        <v>4</v>
      </c>
      <c r="C26" s="619" t="s">
        <v>5</v>
      </c>
      <c r="D26" s="636" t="s">
        <v>6</v>
      </c>
      <c r="E26" s="636" t="s">
        <v>7</v>
      </c>
      <c r="F26" s="636" t="s">
        <v>8</v>
      </c>
      <c r="G26" s="636" t="s">
        <v>9</v>
      </c>
      <c r="H26" s="636" t="s">
        <v>9</v>
      </c>
    </row>
    <row r="27" spans="1:1024" ht="37.9" customHeight="1" x14ac:dyDescent="0.25">
      <c r="A27" s="619"/>
      <c r="B27" s="619"/>
      <c r="C27" s="619"/>
      <c r="D27" s="636"/>
      <c r="E27" s="636"/>
      <c r="F27" s="636"/>
      <c r="G27" s="636"/>
      <c r="H27" s="636"/>
    </row>
    <row r="28" spans="1:1024" s="73" customFormat="1" ht="12" customHeight="1" x14ac:dyDescent="0.2">
      <c r="A28" s="619">
        <v>1</v>
      </c>
      <c r="B28" s="619"/>
      <c r="C28" s="173">
        <v>2</v>
      </c>
      <c r="D28" s="174">
        <v>3</v>
      </c>
      <c r="E28" s="174">
        <v>4</v>
      </c>
      <c r="F28" s="174">
        <v>5</v>
      </c>
      <c r="G28" s="174" t="s">
        <v>10</v>
      </c>
      <c r="H28" s="174" t="s">
        <v>11</v>
      </c>
      <c r="ALX28" s="70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s="24" customFormat="1" x14ac:dyDescent="0.2">
      <c r="A29" s="175">
        <v>652</v>
      </c>
      <c r="B29" s="176" t="s">
        <v>20</v>
      </c>
      <c r="C29" s="177">
        <f>SUM(C30,C31)</f>
        <v>0</v>
      </c>
      <c r="D29" s="177">
        <f>SUM(D30,D31)</f>
        <v>531</v>
      </c>
      <c r="E29" s="177">
        <f>SUM(E30,E31)</f>
        <v>531</v>
      </c>
      <c r="F29" s="177">
        <f>SUM(F30,F31)</f>
        <v>0</v>
      </c>
      <c r="G29" s="215" t="e">
        <f>F29/C29*100</f>
        <v>#DIV/0!</v>
      </c>
      <c r="H29" s="216">
        <f>F29/E29*100</f>
        <v>0</v>
      </c>
      <c r="ALX29" s="70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s="31" customFormat="1" ht="22.5" x14ac:dyDescent="0.2">
      <c r="A30" s="179">
        <v>65264</v>
      </c>
      <c r="B30" s="180" t="s">
        <v>21</v>
      </c>
      <c r="C30" s="181">
        <v>0</v>
      </c>
      <c r="D30" s="182">
        <v>0</v>
      </c>
      <c r="E30" s="182">
        <v>0</v>
      </c>
      <c r="F30" s="182">
        <v>0</v>
      </c>
      <c r="G30" s="183" t="e">
        <f>F30/C30*100</f>
        <v>#DIV/0!</v>
      </c>
      <c r="H30" s="184" t="e">
        <f>F30/E30*100</f>
        <v>#DIV/0!</v>
      </c>
      <c r="ALX30" s="7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s="31" customFormat="1" ht="22.5" x14ac:dyDescent="0.2">
      <c r="A31" s="209">
        <v>65269</v>
      </c>
      <c r="B31" s="210" t="s">
        <v>22</v>
      </c>
      <c r="C31" s="211">
        <v>0</v>
      </c>
      <c r="D31" s="212">
        <v>531</v>
      </c>
      <c r="E31" s="212">
        <v>531</v>
      </c>
      <c r="F31" s="212">
        <v>0</v>
      </c>
      <c r="G31" s="213">
        <v>0</v>
      </c>
      <c r="H31" s="214">
        <v>0</v>
      </c>
      <c r="ALX31" s="70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19.899999999999999" customHeight="1" x14ac:dyDescent="0.25">
      <c r="A32" s="653" t="s">
        <v>120</v>
      </c>
      <c r="B32" s="653"/>
      <c r="C32" s="191">
        <f>C29</f>
        <v>0</v>
      </c>
      <c r="D32" s="191">
        <f>D29</f>
        <v>531</v>
      </c>
      <c r="E32" s="191">
        <f>E29</f>
        <v>531</v>
      </c>
      <c r="F32" s="191">
        <f>F29</f>
        <v>0</v>
      </c>
      <c r="G32" s="191" t="e">
        <f>F32/C32*100</f>
        <v>#DIV/0!</v>
      </c>
      <c r="H32" s="191">
        <f>F32/E32*100</f>
        <v>0</v>
      </c>
    </row>
    <row r="33" spans="1:1024" x14ac:dyDescent="0.25">
      <c r="A33" s="192"/>
      <c r="B33" s="192"/>
      <c r="C33" s="192"/>
      <c r="D33" s="193"/>
      <c r="E33" s="193"/>
      <c r="F33" s="193"/>
      <c r="G33" s="193"/>
    </row>
    <row r="34" spans="1:1024" s="74" customFormat="1" x14ac:dyDescent="0.25">
      <c r="A34" s="217" t="s">
        <v>121</v>
      </c>
      <c r="B34" s="194"/>
      <c r="C34" s="194"/>
      <c r="D34" s="218"/>
      <c r="E34" s="218"/>
      <c r="F34" s="218"/>
      <c r="G34" s="218"/>
      <c r="H34" s="194"/>
      <c r="ALX34" s="70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s="74" customFormat="1" ht="15" customHeight="1" x14ac:dyDescent="0.25">
      <c r="A35" s="619" t="s">
        <v>3</v>
      </c>
      <c r="B35" s="619" t="s">
        <v>4</v>
      </c>
      <c r="C35" s="619" t="s">
        <v>5</v>
      </c>
      <c r="D35" s="636" t="s">
        <v>6</v>
      </c>
      <c r="E35" s="636" t="s">
        <v>7</v>
      </c>
      <c r="F35" s="636" t="s">
        <v>8</v>
      </c>
      <c r="G35" s="636" t="s">
        <v>9</v>
      </c>
      <c r="H35" s="636" t="s">
        <v>9</v>
      </c>
      <c r="ALX35" s="70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s="74" customFormat="1" ht="28.15" customHeight="1" x14ac:dyDescent="0.25">
      <c r="A36" s="619"/>
      <c r="B36" s="619"/>
      <c r="C36" s="619"/>
      <c r="D36" s="636"/>
      <c r="E36" s="636"/>
      <c r="F36" s="636"/>
      <c r="G36" s="636"/>
      <c r="H36" s="636"/>
      <c r="ALX36" s="70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s="75" customFormat="1" ht="21" x14ac:dyDescent="0.2">
      <c r="A37" s="619">
        <v>1</v>
      </c>
      <c r="B37" s="619"/>
      <c r="C37" s="173">
        <v>2</v>
      </c>
      <c r="D37" s="174">
        <v>3</v>
      </c>
      <c r="E37" s="174">
        <v>4</v>
      </c>
      <c r="F37" s="174">
        <v>5</v>
      </c>
      <c r="G37" s="174" t="s">
        <v>10</v>
      </c>
      <c r="H37" s="174" t="s">
        <v>11</v>
      </c>
      <c r="ALX37" s="70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ht="22.5" x14ac:dyDescent="0.25">
      <c r="A38" s="219">
        <v>63</v>
      </c>
      <c r="B38" s="220" t="s">
        <v>24</v>
      </c>
      <c r="C38" s="221">
        <f>SUM(C39,C42,C45,C48)</f>
        <v>444182</v>
      </c>
      <c r="D38" s="221">
        <f>SUM(D39,D42,D45,D48)</f>
        <v>907571</v>
      </c>
      <c r="E38" s="221">
        <f>SUM(E39,E42,E45,E48)</f>
        <v>907571</v>
      </c>
      <c r="F38" s="221">
        <f>SUM(F39,F42,F45,F48)</f>
        <v>463195</v>
      </c>
      <c r="G38" s="221">
        <f>F38/C38*100</f>
        <v>104.28045260726459</v>
      </c>
      <c r="H38" s="222">
        <f>F38/E38*100</f>
        <v>51.036778389789895</v>
      </c>
    </row>
    <row r="39" spans="1:1024" x14ac:dyDescent="0.25">
      <c r="A39" s="223">
        <v>632</v>
      </c>
      <c r="B39" s="224" t="s">
        <v>122</v>
      </c>
      <c r="C39" s="225">
        <f>SUM(C40,C41)</f>
        <v>1499</v>
      </c>
      <c r="D39" s="225">
        <f>SUM(D40,D41)</f>
        <v>0</v>
      </c>
      <c r="E39" s="225">
        <f>SUM(E40,E41)</f>
        <v>0</v>
      </c>
      <c r="F39" s="225">
        <f>SUM(F40,F41)</f>
        <v>0</v>
      </c>
      <c r="G39" s="225">
        <f>F39/C39*100</f>
        <v>0</v>
      </c>
      <c r="H39" s="226">
        <v>0</v>
      </c>
    </row>
    <row r="40" spans="1:1024" x14ac:dyDescent="0.25">
      <c r="A40" s="227">
        <v>6321</v>
      </c>
      <c r="B40" s="228" t="s">
        <v>123</v>
      </c>
      <c r="C40" s="229">
        <v>1499</v>
      </c>
      <c r="D40" s="230">
        <v>0</v>
      </c>
      <c r="E40" s="230">
        <v>0</v>
      </c>
      <c r="F40" s="230">
        <v>0</v>
      </c>
      <c r="G40" s="230">
        <f>F40/C40*100</f>
        <v>0</v>
      </c>
      <c r="H40" s="231">
        <v>0</v>
      </c>
    </row>
    <row r="41" spans="1:1024" ht="22.5" x14ac:dyDescent="0.25">
      <c r="A41" s="227">
        <v>6322</v>
      </c>
      <c r="B41" s="228" t="s">
        <v>124</v>
      </c>
      <c r="C41" s="229">
        <v>0</v>
      </c>
      <c r="D41" s="230">
        <v>0</v>
      </c>
      <c r="E41" s="230">
        <v>0</v>
      </c>
      <c r="F41" s="230"/>
      <c r="G41" s="230">
        <v>0</v>
      </c>
      <c r="H41" s="231">
        <v>0</v>
      </c>
    </row>
    <row r="42" spans="1:1024" x14ac:dyDescent="0.25">
      <c r="A42" s="223">
        <v>633</v>
      </c>
      <c r="B42" s="224" t="s">
        <v>125</v>
      </c>
      <c r="C42" s="225">
        <f>SUM(C43:C44)</f>
        <v>0</v>
      </c>
      <c r="D42" s="225">
        <f>SUM(D43:D44)</f>
        <v>0</v>
      </c>
      <c r="E42" s="225">
        <f>SUM(E43:E44)</f>
        <v>0</v>
      </c>
      <c r="F42" s="225">
        <f>SUM(F43:F44)</f>
        <v>0</v>
      </c>
      <c r="G42" s="225">
        <v>0</v>
      </c>
      <c r="H42" s="226">
        <v>0</v>
      </c>
    </row>
    <row r="43" spans="1:1024" ht="22.5" x14ac:dyDescent="0.25">
      <c r="A43" s="232">
        <v>6331</v>
      </c>
      <c r="B43" s="233" t="s">
        <v>126</v>
      </c>
      <c r="C43" s="182">
        <v>0</v>
      </c>
      <c r="D43" s="207">
        <v>0</v>
      </c>
      <c r="E43" s="207">
        <v>0</v>
      </c>
      <c r="F43" s="207">
        <v>0</v>
      </c>
      <c r="G43" s="207">
        <v>0</v>
      </c>
      <c r="H43" s="208">
        <v>0</v>
      </c>
    </row>
    <row r="44" spans="1:1024" ht="29.25" customHeight="1" x14ac:dyDescent="0.25">
      <c r="A44" s="179">
        <v>634</v>
      </c>
      <c r="B44" s="180" t="s">
        <v>127</v>
      </c>
      <c r="C44" s="181">
        <v>0</v>
      </c>
      <c r="D44" s="182">
        <v>0</v>
      </c>
      <c r="E44" s="182">
        <v>0</v>
      </c>
      <c r="F44" s="182">
        <v>0</v>
      </c>
      <c r="G44" s="207">
        <v>0</v>
      </c>
      <c r="H44" s="208">
        <v>0</v>
      </c>
    </row>
    <row r="45" spans="1:1024" ht="22.5" x14ac:dyDescent="0.25">
      <c r="A45" s="223">
        <v>636</v>
      </c>
      <c r="B45" s="224" t="s">
        <v>128</v>
      </c>
      <c r="C45" s="234">
        <f>SUM(C46:C47)</f>
        <v>417972</v>
      </c>
      <c r="D45" s="234">
        <f>SUM(D46:D47)</f>
        <v>907571</v>
      </c>
      <c r="E45" s="234">
        <f>SUM(E46:E47)</f>
        <v>907571</v>
      </c>
      <c r="F45" s="234">
        <f>SUM(F46:F47)</f>
        <v>462905</v>
      </c>
      <c r="G45" s="225">
        <f>F45/C45*100</f>
        <v>110.75024164298087</v>
      </c>
      <c r="H45" s="226">
        <f>F45/E45*100</f>
        <v>51.004824966862095</v>
      </c>
    </row>
    <row r="46" spans="1:1024" ht="22.5" x14ac:dyDescent="0.25">
      <c r="A46" s="179">
        <v>6361</v>
      </c>
      <c r="B46" s="180" t="s">
        <v>129</v>
      </c>
      <c r="C46" s="181">
        <v>417972</v>
      </c>
      <c r="D46" s="182">
        <v>907571</v>
      </c>
      <c r="E46" s="182">
        <v>907571</v>
      </c>
      <c r="F46" s="182">
        <v>462905</v>
      </c>
      <c r="G46" s="207">
        <f>F46/C46*100</f>
        <v>110.75024164298087</v>
      </c>
      <c r="H46" s="208">
        <f>F46/E46*100</f>
        <v>51.004824966862095</v>
      </c>
    </row>
    <row r="47" spans="1:1024" ht="22.5" x14ac:dyDescent="0.25">
      <c r="A47" s="179">
        <v>6362</v>
      </c>
      <c r="B47" s="180" t="s">
        <v>130</v>
      </c>
      <c r="C47" s="181"/>
      <c r="D47" s="182"/>
      <c r="E47" s="182"/>
      <c r="F47" s="182">
        <v>0</v>
      </c>
      <c r="G47" s="207" t="e">
        <f>F47/C47*100</f>
        <v>#DIV/0!</v>
      </c>
      <c r="H47" s="208" t="e">
        <f>F47/E47*100</f>
        <v>#DIV/0!</v>
      </c>
    </row>
    <row r="48" spans="1:1024" x14ac:dyDescent="0.25">
      <c r="A48" s="223">
        <v>638</v>
      </c>
      <c r="B48" s="224" t="s">
        <v>131</v>
      </c>
      <c r="C48" s="234">
        <f>SUM(C49,C50)</f>
        <v>24711</v>
      </c>
      <c r="D48" s="234">
        <f>SUM(D49,D50)</f>
        <v>0</v>
      </c>
      <c r="E48" s="234">
        <f>SUM(E49,E50)</f>
        <v>0</v>
      </c>
      <c r="F48" s="234">
        <f>SUM(F49,F50)</f>
        <v>290</v>
      </c>
      <c r="G48" s="225">
        <v>0</v>
      </c>
      <c r="H48" s="226">
        <v>0</v>
      </c>
    </row>
    <row r="49" spans="1:1024" x14ac:dyDescent="0.25">
      <c r="A49" s="209">
        <v>6381</v>
      </c>
      <c r="B49" s="210" t="s">
        <v>132</v>
      </c>
      <c r="C49" s="211">
        <v>24103</v>
      </c>
      <c r="D49" s="212">
        <v>0</v>
      </c>
      <c r="E49" s="212">
        <v>0</v>
      </c>
      <c r="F49" s="212">
        <v>290</v>
      </c>
      <c r="G49" s="213">
        <v>0</v>
      </c>
      <c r="H49" s="214">
        <v>0</v>
      </c>
    </row>
    <row r="50" spans="1:1024" ht="22.5" x14ac:dyDescent="0.25">
      <c r="A50" s="235">
        <v>6382</v>
      </c>
      <c r="B50" s="236" t="s">
        <v>30</v>
      </c>
      <c r="C50" s="237">
        <v>608</v>
      </c>
      <c r="D50" s="238">
        <v>0</v>
      </c>
      <c r="E50" s="238">
        <v>0</v>
      </c>
      <c r="F50" s="238">
        <v>0</v>
      </c>
      <c r="G50" s="239"/>
      <c r="H50" s="240"/>
    </row>
    <row r="51" spans="1:1024" ht="19.149999999999999" customHeight="1" x14ac:dyDescent="0.25">
      <c r="A51" s="654" t="s">
        <v>133</v>
      </c>
      <c r="B51" s="654"/>
      <c r="C51" s="191">
        <f>C38</f>
        <v>444182</v>
      </c>
      <c r="D51" s="191">
        <f>D38</f>
        <v>907571</v>
      </c>
      <c r="E51" s="191">
        <f>E38</f>
        <v>907571</v>
      </c>
      <c r="F51" s="191">
        <f>F38</f>
        <v>463195</v>
      </c>
      <c r="G51" s="191">
        <f>F51/C51*100</f>
        <v>104.28045260726459</v>
      </c>
      <c r="H51" s="191">
        <f>F51/E51*100</f>
        <v>51.036778389789895</v>
      </c>
    </row>
    <row r="52" spans="1:1024" x14ac:dyDescent="0.25">
      <c r="A52" s="241"/>
      <c r="B52" s="242"/>
      <c r="C52" s="243"/>
      <c r="D52" s="243"/>
      <c r="E52" s="243"/>
      <c r="F52" s="243"/>
      <c r="G52" s="243"/>
      <c r="H52" s="244"/>
    </row>
    <row r="53" spans="1:1024" x14ac:dyDescent="0.25">
      <c r="A53" s="245" t="s">
        <v>134</v>
      </c>
      <c r="B53" s="246"/>
      <c r="C53" s="246"/>
      <c r="D53" s="247"/>
      <c r="E53" s="247"/>
      <c r="F53" s="247"/>
      <c r="G53" s="247"/>
      <c r="H53" s="248"/>
    </row>
    <row r="54" spans="1:1024" ht="15" customHeight="1" x14ac:dyDescent="0.25">
      <c r="A54" s="619" t="s">
        <v>3</v>
      </c>
      <c r="B54" s="619" t="s">
        <v>4</v>
      </c>
      <c r="C54" s="619" t="s">
        <v>5</v>
      </c>
      <c r="D54" s="636" t="s">
        <v>6</v>
      </c>
      <c r="E54" s="636" t="s">
        <v>7</v>
      </c>
      <c r="F54" s="636" t="s">
        <v>8</v>
      </c>
      <c r="G54" s="636" t="s">
        <v>9</v>
      </c>
      <c r="H54" s="636" t="s">
        <v>9</v>
      </c>
    </row>
    <row r="55" spans="1:1024" ht="23.65" customHeight="1" x14ac:dyDescent="0.25">
      <c r="A55" s="619"/>
      <c r="B55" s="619"/>
      <c r="C55" s="619"/>
      <c r="D55" s="636"/>
      <c r="E55" s="636"/>
      <c r="F55" s="636"/>
      <c r="G55" s="636"/>
      <c r="H55" s="636"/>
    </row>
    <row r="56" spans="1:1024" ht="21" x14ac:dyDescent="0.25">
      <c r="A56" s="619">
        <v>1</v>
      </c>
      <c r="B56" s="619"/>
      <c r="C56" s="173">
        <v>2</v>
      </c>
      <c r="D56" s="174">
        <v>3</v>
      </c>
      <c r="E56" s="174">
        <v>4</v>
      </c>
      <c r="F56" s="174">
        <v>5</v>
      </c>
      <c r="G56" s="174" t="s">
        <v>10</v>
      </c>
      <c r="H56" s="174" t="s">
        <v>11</v>
      </c>
    </row>
    <row r="57" spans="1:1024" x14ac:dyDescent="0.25">
      <c r="A57" s="249">
        <v>663</v>
      </c>
      <c r="B57" s="250" t="s">
        <v>135</v>
      </c>
      <c r="C57" s="251">
        <f>SUM(C58:C60)</f>
        <v>16278</v>
      </c>
      <c r="D57" s="251">
        <f>SUM(D58:D60)</f>
        <v>25681</v>
      </c>
      <c r="E57" s="251">
        <f>SUM(E58:E60)</f>
        <v>25681</v>
      </c>
      <c r="F57" s="251">
        <f>SUM(F58:F60)</f>
        <v>9040</v>
      </c>
      <c r="G57" s="252">
        <f>F57/C57*100</f>
        <v>55.535078019412708</v>
      </c>
      <c r="H57" s="253">
        <f>F57/E57*100</f>
        <v>35.201121451656867</v>
      </c>
    </row>
    <row r="58" spans="1:1024" ht="22.5" x14ac:dyDescent="0.25">
      <c r="A58" s="254">
        <v>66312</v>
      </c>
      <c r="B58" s="255" t="s">
        <v>136</v>
      </c>
      <c r="C58" s="256">
        <v>16278</v>
      </c>
      <c r="D58" s="257">
        <v>25681</v>
      </c>
      <c r="E58" s="257">
        <v>25681</v>
      </c>
      <c r="F58" s="257">
        <v>9040</v>
      </c>
      <c r="G58" s="243">
        <f>F58/C58*100</f>
        <v>55.535078019412708</v>
      </c>
      <c r="H58" s="258">
        <f>F58/E58*100</f>
        <v>35.201121451656867</v>
      </c>
    </row>
    <row r="59" spans="1:1024" ht="22.5" x14ac:dyDescent="0.25">
      <c r="A59" s="179">
        <v>66314</v>
      </c>
      <c r="B59" s="180" t="s">
        <v>137</v>
      </c>
      <c r="C59" s="181"/>
      <c r="D59" s="182"/>
      <c r="E59" s="182"/>
      <c r="F59" s="182"/>
      <c r="G59" s="230">
        <v>0</v>
      </c>
      <c r="H59" s="231" t="e">
        <f>F59/E59*100</f>
        <v>#DIV/0!</v>
      </c>
    </row>
    <row r="60" spans="1:1024" ht="22.5" x14ac:dyDescent="0.25">
      <c r="A60" s="209">
        <v>66322</v>
      </c>
      <c r="B60" s="210" t="s">
        <v>138</v>
      </c>
      <c r="C60" s="211"/>
      <c r="D60" s="212"/>
      <c r="E60" s="212"/>
      <c r="F60" s="212"/>
      <c r="G60" s="259">
        <v>0</v>
      </c>
      <c r="H60" s="260" t="e">
        <f>F60/E60*100</f>
        <v>#DIV/0!</v>
      </c>
    </row>
    <row r="61" spans="1:1024" ht="18" customHeight="1" x14ac:dyDescent="0.25">
      <c r="A61" s="653" t="s">
        <v>139</v>
      </c>
      <c r="B61" s="653"/>
      <c r="C61" s="191">
        <f>SUM(C58:C60)</f>
        <v>16278</v>
      </c>
      <c r="D61" s="191">
        <f>SUM(D58:D60)</f>
        <v>25681</v>
      </c>
      <c r="E61" s="191">
        <f>SUM(E58:E60)</f>
        <v>25681</v>
      </c>
      <c r="F61" s="191">
        <f>SUM(F58:F60)</f>
        <v>9040</v>
      </c>
      <c r="G61" s="191">
        <f>F61/C61*100</f>
        <v>55.535078019412708</v>
      </c>
      <c r="H61" s="191">
        <f>F61/E61*100</f>
        <v>35.201121451656867</v>
      </c>
    </row>
    <row r="62" spans="1:1024" x14ac:dyDescent="0.25">
      <c r="A62" s="261"/>
      <c r="B62" s="262"/>
      <c r="C62" s="263"/>
      <c r="D62" s="263"/>
      <c r="E62" s="263"/>
      <c r="F62" s="263"/>
      <c r="G62" s="264">
        <v>0</v>
      </c>
      <c r="H62" s="265">
        <v>0</v>
      </c>
    </row>
    <row r="63" spans="1:1024" s="40" customFormat="1" ht="18.75" x14ac:dyDescent="0.3">
      <c r="A63" s="647" t="s">
        <v>31</v>
      </c>
      <c r="B63" s="647"/>
      <c r="C63" s="191">
        <f>SUM(C12,C23,C32,C51,C61)</f>
        <v>500815</v>
      </c>
      <c r="D63" s="191">
        <f>SUM(D12,D23,D32,D51,D61)</f>
        <v>1014094</v>
      </c>
      <c r="E63" s="191">
        <f>SUM(E12,E23,E32,E51,E61)</f>
        <v>1014094</v>
      </c>
      <c r="F63" s="191">
        <f>SUM(F12,F23,F32,F51,F61)</f>
        <v>511388</v>
      </c>
      <c r="G63" s="191">
        <f>F63/C63*100</f>
        <v>102.11115881113784</v>
      </c>
      <c r="H63" s="191">
        <f>F63/E63*100</f>
        <v>50.428066826152204</v>
      </c>
      <c r="ALX63" s="70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1:1024" s="40" customFormat="1" ht="18.75" x14ac:dyDescent="0.3">
      <c r="A64" s="266"/>
      <c r="B64" s="266"/>
      <c r="C64" s="263"/>
      <c r="D64" s="263"/>
      <c r="E64" s="263"/>
      <c r="F64" s="263"/>
      <c r="G64" s="263"/>
      <c r="H64" s="263"/>
      <c r="ALX64" s="70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1:8" x14ac:dyDescent="0.25">
      <c r="A65" s="267"/>
      <c r="B65" s="267"/>
      <c r="C65" s="193"/>
      <c r="D65" s="193"/>
      <c r="E65" s="193"/>
      <c r="F65" s="193"/>
      <c r="G65" s="193"/>
      <c r="H65" s="193"/>
    </row>
    <row r="66" spans="1:8" x14ac:dyDescent="0.25">
      <c r="A66" s="652" t="s">
        <v>140</v>
      </c>
      <c r="B66" s="652"/>
      <c r="C66" s="652"/>
      <c r="D66" s="652"/>
      <c r="E66" s="652"/>
      <c r="F66" s="652"/>
      <c r="G66" s="652"/>
      <c r="H66" s="652"/>
    </row>
    <row r="67" spans="1:8" x14ac:dyDescent="0.25">
      <c r="A67" s="268"/>
      <c r="B67" s="268"/>
      <c r="C67" s="268"/>
      <c r="D67" s="268"/>
      <c r="E67" s="268"/>
      <c r="F67" s="268"/>
      <c r="G67" s="268"/>
      <c r="H67" s="268"/>
    </row>
    <row r="68" spans="1:8" ht="13.9" customHeight="1" x14ac:dyDescent="0.25">
      <c r="A68" s="619" t="s">
        <v>3</v>
      </c>
      <c r="B68" s="619" t="s">
        <v>4</v>
      </c>
      <c r="C68" s="619" t="s">
        <v>5</v>
      </c>
      <c r="D68" s="636" t="s">
        <v>6</v>
      </c>
      <c r="E68" s="636" t="s">
        <v>7</v>
      </c>
      <c r="F68" s="636" t="s">
        <v>8</v>
      </c>
      <c r="G68" s="636" t="s">
        <v>9</v>
      </c>
      <c r="H68" s="636" t="s">
        <v>9</v>
      </c>
    </row>
    <row r="69" spans="1:8" ht="30.75" customHeight="1" x14ac:dyDescent="0.25">
      <c r="A69" s="619"/>
      <c r="B69" s="619"/>
      <c r="C69" s="619"/>
      <c r="D69" s="636"/>
      <c r="E69" s="636"/>
      <c r="F69" s="636"/>
      <c r="G69" s="636"/>
      <c r="H69" s="636"/>
    </row>
    <row r="70" spans="1:8" ht="18" customHeight="1" x14ac:dyDescent="0.25">
      <c r="A70" s="619">
        <v>1</v>
      </c>
      <c r="B70" s="619"/>
      <c r="C70" s="173">
        <v>2</v>
      </c>
      <c r="D70" s="174">
        <v>3</v>
      </c>
      <c r="E70" s="174">
        <v>4</v>
      </c>
      <c r="F70" s="174">
        <v>5</v>
      </c>
      <c r="G70" s="174" t="s">
        <v>10</v>
      </c>
      <c r="H70" s="174" t="s">
        <v>11</v>
      </c>
    </row>
    <row r="71" spans="1:8" x14ac:dyDescent="0.25">
      <c r="A71" s="269">
        <v>1</v>
      </c>
      <c r="B71" s="270" t="s">
        <v>141</v>
      </c>
      <c r="C71" s="271">
        <f>C12</f>
        <v>40328</v>
      </c>
      <c r="D71" s="271">
        <f>D9</f>
        <v>80260</v>
      </c>
      <c r="E71" s="271">
        <f>E9</f>
        <v>80260</v>
      </c>
      <c r="F71" s="271">
        <f>F12</f>
        <v>39100</v>
      </c>
      <c r="G71" s="272">
        <f t="shared" ref="G71:G76" si="0">F71/C71*100</f>
        <v>96.954969252132514</v>
      </c>
      <c r="H71" s="273">
        <f t="shared" ref="H71:H76" si="1">F71/E71*100</f>
        <v>48.716670819835535</v>
      </c>
    </row>
    <row r="72" spans="1:8" x14ac:dyDescent="0.25">
      <c r="A72" s="274">
        <v>3</v>
      </c>
      <c r="B72" s="275" t="s">
        <v>142</v>
      </c>
      <c r="C72" s="276">
        <f>C23</f>
        <v>27</v>
      </c>
      <c r="D72" s="276">
        <f>D23</f>
        <v>51</v>
      </c>
      <c r="E72" s="276">
        <f>E23</f>
        <v>51</v>
      </c>
      <c r="F72" s="276">
        <f>F23</f>
        <v>53</v>
      </c>
      <c r="G72" s="272">
        <f t="shared" si="0"/>
        <v>196.2962962962963</v>
      </c>
      <c r="H72" s="273">
        <f t="shared" si="1"/>
        <v>103.92156862745099</v>
      </c>
    </row>
    <row r="73" spans="1:8" x14ac:dyDescent="0.25">
      <c r="A73" s="274">
        <v>4</v>
      </c>
      <c r="B73" s="275" t="s">
        <v>143</v>
      </c>
      <c r="C73" s="276">
        <f>C32</f>
        <v>0</v>
      </c>
      <c r="D73" s="276">
        <f>D32</f>
        <v>531</v>
      </c>
      <c r="E73" s="276">
        <f>E32</f>
        <v>531</v>
      </c>
      <c r="F73" s="276">
        <f>F32</f>
        <v>0</v>
      </c>
      <c r="G73" s="272" t="e">
        <f t="shared" si="0"/>
        <v>#DIV/0!</v>
      </c>
      <c r="H73" s="273">
        <f t="shared" si="1"/>
        <v>0</v>
      </c>
    </row>
    <row r="74" spans="1:8" x14ac:dyDescent="0.25">
      <c r="A74" s="277">
        <v>5</v>
      </c>
      <c r="B74" s="278" t="s">
        <v>144</v>
      </c>
      <c r="C74" s="279">
        <f>C51</f>
        <v>444182</v>
      </c>
      <c r="D74" s="279">
        <f>D51</f>
        <v>907571</v>
      </c>
      <c r="E74" s="279">
        <f>E51</f>
        <v>907571</v>
      </c>
      <c r="F74" s="279">
        <f>F51</f>
        <v>463195</v>
      </c>
      <c r="G74" s="272">
        <f t="shared" si="0"/>
        <v>104.28045260726459</v>
      </c>
      <c r="H74" s="273">
        <f t="shared" si="1"/>
        <v>51.036778389789895</v>
      </c>
    </row>
    <row r="75" spans="1:8" x14ac:dyDescent="0.25">
      <c r="A75" s="280">
        <v>6</v>
      </c>
      <c r="B75" s="281" t="s">
        <v>135</v>
      </c>
      <c r="C75" s="191">
        <f>C61</f>
        <v>16278</v>
      </c>
      <c r="D75" s="191">
        <f>D61</f>
        <v>25681</v>
      </c>
      <c r="E75" s="191">
        <f>E61</f>
        <v>25681</v>
      </c>
      <c r="F75" s="191">
        <f>F61</f>
        <v>9040</v>
      </c>
      <c r="G75" s="272">
        <f t="shared" si="0"/>
        <v>55.535078019412708</v>
      </c>
      <c r="H75" s="273">
        <f t="shared" si="1"/>
        <v>35.201121451656867</v>
      </c>
    </row>
    <row r="76" spans="1:8" x14ac:dyDescent="0.25">
      <c r="A76" s="282"/>
      <c r="B76" s="282" t="s">
        <v>145</v>
      </c>
      <c r="C76" s="200">
        <f>SUM(C71:C75)</f>
        <v>500815</v>
      </c>
      <c r="D76" s="200">
        <f>SUM(D71:D75)</f>
        <v>1014094</v>
      </c>
      <c r="E76" s="200">
        <f>SUM(E71:E75)</f>
        <v>1014094</v>
      </c>
      <c r="F76" s="200">
        <f>SUM(F71:F75)</f>
        <v>511388</v>
      </c>
      <c r="G76" s="200">
        <f t="shared" si="0"/>
        <v>102.11115881113784</v>
      </c>
      <c r="H76" s="200">
        <f t="shared" si="1"/>
        <v>50.428066826152204</v>
      </c>
    </row>
    <row r="77" spans="1:8" x14ac:dyDescent="0.25">
      <c r="A77" s="267"/>
      <c r="B77" s="267"/>
      <c r="C77" s="193"/>
      <c r="D77" s="193"/>
      <c r="E77" s="193"/>
      <c r="F77" s="193"/>
      <c r="G77" s="193"/>
      <c r="H77" s="193"/>
    </row>
    <row r="78" spans="1:8" x14ac:dyDescent="0.25">
      <c r="A78" s="652" t="s">
        <v>146</v>
      </c>
      <c r="B78" s="652"/>
      <c r="C78" s="652"/>
      <c r="D78" s="652"/>
      <c r="E78" s="652"/>
      <c r="F78" s="652"/>
      <c r="G78" s="652"/>
      <c r="H78" s="283"/>
    </row>
    <row r="79" spans="1:8" ht="15.75" customHeight="1" x14ac:dyDescent="0.25">
      <c r="A79" s="284" t="s">
        <v>147</v>
      </c>
      <c r="B79" s="285"/>
      <c r="C79" s="286"/>
      <c r="D79" s="287"/>
      <c r="E79" s="287"/>
      <c r="F79" s="287"/>
      <c r="G79" s="287"/>
      <c r="H79" s="288"/>
    </row>
    <row r="80" spans="1:8" ht="15.75" customHeight="1" x14ac:dyDescent="0.25">
      <c r="A80" s="619" t="s">
        <v>3</v>
      </c>
      <c r="B80" s="619" t="s">
        <v>4</v>
      </c>
      <c r="C80" s="619" t="s">
        <v>5</v>
      </c>
      <c r="D80" s="636" t="s">
        <v>6</v>
      </c>
      <c r="E80" s="636" t="s">
        <v>7</v>
      </c>
      <c r="F80" s="636" t="s">
        <v>8</v>
      </c>
      <c r="G80" s="636" t="s">
        <v>9</v>
      </c>
      <c r="H80" s="636" t="s">
        <v>9</v>
      </c>
    </row>
    <row r="81" spans="1:1024" ht="21.95" customHeight="1" x14ac:dyDescent="0.25">
      <c r="A81" s="619"/>
      <c r="B81" s="619"/>
      <c r="C81" s="619"/>
      <c r="D81" s="636"/>
      <c r="E81" s="636"/>
      <c r="F81" s="636"/>
      <c r="G81" s="636"/>
      <c r="H81" s="636"/>
    </row>
    <row r="82" spans="1:1024" ht="15.75" customHeight="1" x14ac:dyDescent="0.25">
      <c r="A82" s="619">
        <v>1</v>
      </c>
      <c r="B82" s="619"/>
      <c r="C82" s="173">
        <v>2</v>
      </c>
      <c r="D82" s="174">
        <v>3</v>
      </c>
      <c r="E82" s="174">
        <v>4</v>
      </c>
      <c r="F82" s="174">
        <v>5</v>
      </c>
      <c r="G82" s="174" t="s">
        <v>10</v>
      </c>
      <c r="H82" s="174" t="s">
        <v>11</v>
      </c>
    </row>
    <row r="83" spans="1:1024" ht="15.75" customHeight="1" x14ac:dyDescent="0.25">
      <c r="A83" s="254">
        <v>922</v>
      </c>
      <c r="B83" s="255" t="s">
        <v>148</v>
      </c>
      <c r="C83" s="257">
        <v>-2717</v>
      </c>
      <c r="D83" s="257">
        <f>D84-D85</f>
        <v>0</v>
      </c>
      <c r="E83" s="257">
        <f>E84-E85</f>
        <v>0</v>
      </c>
      <c r="F83" s="257">
        <f>F85-F84</f>
        <v>-2183</v>
      </c>
      <c r="G83" s="205">
        <f>F83/C83*100</f>
        <v>80.34596981965403</v>
      </c>
      <c r="H83" s="206" t="e">
        <f>F83/E83*100</f>
        <v>#DIV/0!</v>
      </c>
    </row>
    <row r="84" spans="1:1024" ht="15.75" customHeight="1" x14ac:dyDescent="0.25">
      <c r="A84" s="185">
        <v>92211</v>
      </c>
      <c r="B84" s="186" t="s">
        <v>149</v>
      </c>
      <c r="C84" s="187">
        <v>0</v>
      </c>
      <c r="D84" s="289"/>
      <c r="E84" s="289"/>
      <c r="F84" s="290"/>
      <c r="G84" s="213" t="e">
        <f>F84/C84*100</f>
        <v>#DIV/0!</v>
      </c>
      <c r="H84" s="214" t="e">
        <f>F84/E84*100</f>
        <v>#DIV/0!</v>
      </c>
    </row>
    <row r="85" spans="1:1024" ht="15.75" customHeight="1" x14ac:dyDescent="0.25">
      <c r="A85" s="185">
        <v>92221</v>
      </c>
      <c r="B85" s="186" t="s">
        <v>150</v>
      </c>
      <c r="C85" s="187">
        <v>2717</v>
      </c>
      <c r="D85" s="289"/>
      <c r="E85" s="289"/>
      <c r="F85" s="290">
        <v>-2183</v>
      </c>
      <c r="G85" s="213"/>
      <c r="H85" s="214"/>
    </row>
    <row r="86" spans="1:1024" ht="15.75" customHeight="1" x14ac:dyDescent="0.25">
      <c r="A86" s="651" t="s">
        <v>151</v>
      </c>
      <c r="B86" s="651"/>
      <c r="C86" s="191">
        <f>C83</f>
        <v>-2717</v>
      </c>
      <c r="D86" s="606">
        <f t="shared" ref="D86:F86" si="2">D83</f>
        <v>0</v>
      </c>
      <c r="E86" s="606">
        <f t="shared" si="2"/>
        <v>0</v>
      </c>
      <c r="F86" s="606">
        <f t="shared" si="2"/>
        <v>-2183</v>
      </c>
      <c r="G86" s="291">
        <f>F86/C86*100</f>
        <v>80.34596981965403</v>
      </c>
      <c r="H86" s="292" t="e">
        <f>F86/E86*100</f>
        <v>#DIV/0!</v>
      </c>
    </row>
    <row r="87" spans="1:1024" ht="15.75" customHeight="1" x14ac:dyDescent="0.25">
      <c r="A87" s="267"/>
      <c r="B87" s="267"/>
      <c r="C87" s="267"/>
      <c r="D87" s="267"/>
      <c r="E87" s="267"/>
      <c r="F87" s="267"/>
      <c r="G87" s="267"/>
      <c r="H87" s="193"/>
    </row>
    <row r="88" spans="1:1024" s="76" customFormat="1" x14ac:dyDescent="0.2">
      <c r="A88" s="284" t="s">
        <v>365</v>
      </c>
      <c r="B88" s="285"/>
      <c r="C88" s="286"/>
      <c r="D88" s="287"/>
      <c r="E88" s="287"/>
      <c r="F88" s="287"/>
      <c r="G88" s="287"/>
      <c r="H88" s="288"/>
      <c r="ALX88" s="70"/>
      <c r="ALY88"/>
      <c r="ALZ88"/>
      <c r="AMA88"/>
      <c r="AMB88"/>
      <c r="AMC88"/>
      <c r="AMD88"/>
      <c r="AME88"/>
      <c r="AMF88"/>
      <c r="AMG88"/>
      <c r="AMH88"/>
      <c r="AMI88"/>
      <c r="AMJ88"/>
    </row>
    <row r="89" spans="1:1024" ht="13.9" customHeight="1" x14ac:dyDescent="0.25">
      <c r="A89" s="619" t="s">
        <v>3</v>
      </c>
      <c r="B89" s="619" t="s">
        <v>4</v>
      </c>
      <c r="C89" s="619" t="s">
        <v>5</v>
      </c>
      <c r="D89" s="636" t="s">
        <v>6</v>
      </c>
      <c r="E89" s="636" t="s">
        <v>7</v>
      </c>
      <c r="F89" s="636" t="s">
        <v>8</v>
      </c>
      <c r="G89" s="636" t="s">
        <v>9</v>
      </c>
      <c r="H89" s="636" t="s">
        <v>9</v>
      </c>
    </row>
    <row r="90" spans="1:1024" ht="31.15" customHeight="1" x14ac:dyDescent="0.25">
      <c r="A90" s="619"/>
      <c r="B90" s="619"/>
      <c r="C90" s="619"/>
      <c r="D90" s="636"/>
      <c r="E90" s="636"/>
      <c r="F90" s="636"/>
      <c r="G90" s="636"/>
      <c r="H90" s="636"/>
    </row>
    <row r="91" spans="1:1024" s="9" customFormat="1" ht="21" x14ac:dyDescent="0.2">
      <c r="A91" s="619">
        <v>1</v>
      </c>
      <c r="B91" s="619"/>
      <c r="C91" s="173">
        <v>2</v>
      </c>
      <c r="D91" s="174">
        <v>3</v>
      </c>
      <c r="E91" s="174">
        <v>4</v>
      </c>
      <c r="F91" s="174">
        <v>5</v>
      </c>
      <c r="G91" s="174" t="s">
        <v>10</v>
      </c>
      <c r="H91" s="174" t="s">
        <v>11</v>
      </c>
      <c r="ALX91" s="70"/>
      <c r="ALY91"/>
      <c r="ALZ91"/>
      <c r="AMA91"/>
      <c r="AMB91"/>
      <c r="AMC91"/>
      <c r="AMD91"/>
      <c r="AME91"/>
      <c r="AMF91"/>
      <c r="AMG91"/>
      <c r="AMH91"/>
      <c r="AMI91"/>
      <c r="AMJ91"/>
    </row>
    <row r="92" spans="1:1024" x14ac:dyDescent="0.25">
      <c r="A92" s="293">
        <v>922</v>
      </c>
      <c r="B92" s="294" t="s">
        <v>148</v>
      </c>
      <c r="C92" s="295">
        <f>C93+C94</f>
        <v>25</v>
      </c>
      <c r="D92" s="295">
        <f>D93+D94</f>
        <v>0</v>
      </c>
      <c r="E92" s="295">
        <f>E93+E94</f>
        <v>0</v>
      </c>
      <c r="F92" s="295">
        <f>F93+F94</f>
        <v>45</v>
      </c>
      <c r="G92" s="205">
        <f>F92/C92*100</f>
        <v>180</v>
      </c>
      <c r="H92" s="206" t="e">
        <f>F92/E92*100</f>
        <v>#DIV/0!</v>
      </c>
    </row>
    <row r="93" spans="1:1024" s="74" customFormat="1" x14ac:dyDescent="0.25">
      <c r="A93" s="185">
        <v>92211</v>
      </c>
      <c r="B93" s="186" t="s">
        <v>149</v>
      </c>
      <c r="C93" s="296">
        <v>25</v>
      </c>
      <c r="D93" s="289"/>
      <c r="E93" s="289"/>
      <c r="F93" s="290">
        <v>45</v>
      </c>
      <c r="G93" s="213">
        <f>F93/C93*100</f>
        <v>180</v>
      </c>
      <c r="H93" s="214" t="e">
        <f>F93/E93*100</f>
        <v>#DIV/0!</v>
      </c>
      <c r="ALX93" s="70"/>
      <c r="ALY93"/>
      <c r="ALZ93"/>
      <c r="AMA93"/>
      <c r="AMB93"/>
      <c r="AMC93"/>
      <c r="AMD93"/>
      <c r="AME93"/>
      <c r="AMF93"/>
      <c r="AMG93"/>
      <c r="AMH93"/>
      <c r="AMI93"/>
      <c r="AMJ93"/>
    </row>
    <row r="94" spans="1:1024" s="74" customFormat="1" x14ac:dyDescent="0.25">
      <c r="A94" s="185">
        <v>92221</v>
      </c>
      <c r="B94" s="186" t="s">
        <v>150</v>
      </c>
      <c r="C94" s="296">
        <v>0</v>
      </c>
      <c r="D94" s="289"/>
      <c r="E94" s="289"/>
      <c r="F94" s="290"/>
      <c r="G94" s="213"/>
      <c r="H94" s="214"/>
      <c r="ALX94" s="70"/>
      <c r="ALY94"/>
      <c r="ALZ94"/>
      <c r="AMA94"/>
      <c r="AMB94"/>
      <c r="AMC94"/>
      <c r="AMD94"/>
      <c r="AME94"/>
      <c r="AMF94"/>
      <c r="AMG94"/>
      <c r="AMH94"/>
      <c r="AMI94"/>
      <c r="AMJ94"/>
    </row>
    <row r="95" spans="1:1024" s="74" customFormat="1" ht="24.75" customHeight="1" x14ac:dyDescent="0.25">
      <c r="A95" s="651" t="s">
        <v>152</v>
      </c>
      <c r="B95" s="651"/>
      <c r="C95" s="191">
        <f>C92</f>
        <v>25</v>
      </c>
      <c r="D95" s="191">
        <f>D92</f>
        <v>0</v>
      </c>
      <c r="E95" s="191">
        <f>E92</f>
        <v>0</v>
      </c>
      <c r="F95" s="191">
        <f>F92</f>
        <v>45</v>
      </c>
      <c r="G95" s="291">
        <f>F95/C95*100</f>
        <v>180</v>
      </c>
      <c r="H95" s="292" t="e">
        <f>F95/E95*100</f>
        <v>#DIV/0!</v>
      </c>
      <c r="ALX95" s="70"/>
      <c r="ALY95"/>
      <c r="ALZ95"/>
      <c r="AMA95"/>
      <c r="AMB95"/>
      <c r="AMC95"/>
      <c r="AMD95"/>
      <c r="AME95"/>
      <c r="AMF95"/>
      <c r="AMG95"/>
      <c r="AMH95"/>
      <c r="AMI95"/>
      <c r="AMJ95"/>
    </row>
    <row r="96" spans="1:1024" s="74" customFormat="1" ht="15.75" customHeight="1" x14ac:dyDescent="0.25">
      <c r="A96" s="297"/>
      <c r="B96" s="297"/>
      <c r="C96" s="297"/>
      <c r="D96" s="193"/>
      <c r="E96" s="193"/>
      <c r="F96" s="193"/>
      <c r="G96" s="193"/>
      <c r="H96" s="194"/>
      <c r="ALX96" s="70"/>
      <c r="ALY96"/>
      <c r="ALZ96"/>
      <c r="AMA96"/>
      <c r="AMB96"/>
      <c r="AMC96"/>
      <c r="AMD96"/>
      <c r="AME96"/>
      <c r="AMF96"/>
      <c r="AMG96"/>
      <c r="AMH96"/>
      <c r="AMI96"/>
      <c r="AMJ96"/>
    </row>
    <row r="97" spans="1:1024" s="77" customFormat="1" x14ac:dyDescent="0.2">
      <c r="A97" s="284" t="s">
        <v>153</v>
      </c>
      <c r="B97" s="285"/>
      <c r="C97" s="286"/>
      <c r="D97" s="287"/>
      <c r="E97" s="287"/>
      <c r="F97" s="287"/>
      <c r="G97" s="287"/>
      <c r="H97" s="288"/>
      <c r="ALX97" s="70"/>
      <c r="ALY97"/>
      <c r="ALZ97"/>
      <c r="AMA97"/>
      <c r="AMB97"/>
      <c r="AMC97"/>
      <c r="AMD97"/>
      <c r="AME97"/>
      <c r="AMF97"/>
      <c r="AMG97"/>
      <c r="AMH97"/>
      <c r="AMI97"/>
      <c r="AMJ97"/>
    </row>
    <row r="98" spans="1:1024" s="74" customFormat="1" ht="14.45" customHeight="1" x14ac:dyDescent="0.25">
      <c r="A98" s="619" t="s">
        <v>3</v>
      </c>
      <c r="B98" s="619" t="s">
        <v>4</v>
      </c>
      <c r="C98" s="619" t="s">
        <v>5</v>
      </c>
      <c r="D98" s="636" t="s">
        <v>6</v>
      </c>
      <c r="E98" s="636" t="s">
        <v>7</v>
      </c>
      <c r="F98" s="636" t="s">
        <v>8</v>
      </c>
      <c r="G98" s="636" t="s">
        <v>9</v>
      </c>
      <c r="H98" s="636" t="s">
        <v>9</v>
      </c>
      <c r="ALX98" s="70"/>
      <c r="ALY98"/>
      <c r="ALZ98"/>
      <c r="AMA98"/>
      <c r="AMB98"/>
      <c r="AMC98"/>
      <c r="AMD98"/>
      <c r="AME98"/>
      <c r="AMF98"/>
      <c r="AMG98"/>
      <c r="AMH98"/>
      <c r="AMI98"/>
      <c r="AMJ98"/>
    </row>
    <row r="99" spans="1:1024" s="74" customFormat="1" ht="30" customHeight="1" x14ac:dyDescent="0.25">
      <c r="A99" s="619"/>
      <c r="B99" s="619"/>
      <c r="C99" s="619"/>
      <c r="D99" s="636"/>
      <c r="E99" s="636"/>
      <c r="F99" s="636"/>
      <c r="G99" s="636"/>
      <c r="H99" s="636"/>
      <c r="ALX99" s="70"/>
      <c r="ALY99"/>
      <c r="ALZ99"/>
      <c r="AMA99"/>
      <c r="AMB99"/>
      <c r="AMC99"/>
      <c r="AMD99"/>
      <c r="AME99"/>
      <c r="AMF99"/>
      <c r="AMG99"/>
      <c r="AMH99"/>
      <c r="AMI99"/>
      <c r="AMJ99"/>
    </row>
    <row r="100" spans="1:1024" s="75" customFormat="1" ht="15.75" customHeight="1" x14ac:dyDescent="0.2">
      <c r="A100" s="619">
        <v>1</v>
      </c>
      <c r="B100" s="619"/>
      <c r="C100" s="173">
        <v>2</v>
      </c>
      <c r="D100" s="174">
        <v>3</v>
      </c>
      <c r="E100" s="174">
        <v>4</v>
      </c>
      <c r="F100" s="174">
        <v>5</v>
      </c>
      <c r="G100" s="174" t="s">
        <v>10</v>
      </c>
      <c r="H100" s="174" t="s">
        <v>11</v>
      </c>
      <c r="ALX100" s="70"/>
      <c r="ALY100"/>
      <c r="ALZ100"/>
      <c r="AMA100"/>
      <c r="AMB100"/>
      <c r="AMC100"/>
      <c r="AMD100"/>
      <c r="AME100"/>
      <c r="AMF100"/>
      <c r="AMG100"/>
      <c r="AMH100"/>
      <c r="AMI100"/>
      <c r="AMJ100"/>
    </row>
    <row r="101" spans="1:1024" s="74" customFormat="1" ht="15.75" customHeight="1" x14ac:dyDescent="0.25">
      <c r="A101" s="298">
        <v>922</v>
      </c>
      <c r="B101" s="299" t="s">
        <v>148</v>
      </c>
      <c r="C101" s="183">
        <f>C103-C102</f>
        <v>0</v>
      </c>
      <c r="D101" s="183">
        <f>SUM(D102)</f>
        <v>0</v>
      </c>
      <c r="E101" s="183">
        <f>SUM(E102)</f>
        <v>0</v>
      </c>
      <c r="F101" s="183"/>
      <c r="G101" s="205" t="e">
        <f>F101/C101*100</f>
        <v>#DIV/0!</v>
      </c>
      <c r="H101" s="206" t="e">
        <f>F101/E101*100</f>
        <v>#DIV/0!</v>
      </c>
      <c r="ALX101" s="70"/>
      <c r="ALY101"/>
      <c r="ALZ101"/>
      <c r="AMA101"/>
      <c r="AMB101"/>
      <c r="AMC101"/>
      <c r="AMD101"/>
      <c r="AME101"/>
      <c r="AMF101"/>
      <c r="AMG101"/>
      <c r="AMH101"/>
      <c r="AMI101"/>
      <c r="AMJ101"/>
    </row>
    <row r="102" spans="1:1024" s="74" customFormat="1" x14ac:dyDescent="0.25">
      <c r="A102" s="185">
        <v>92211</v>
      </c>
      <c r="B102" s="186" t="s">
        <v>149</v>
      </c>
      <c r="C102" s="300">
        <v>0</v>
      </c>
      <c r="D102" s="289"/>
      <c r="E102" s="289"/>
      <c r="F102" s="289"/>
      <c r="G102" s="213" t="e">
        <f>F102/C102*100</f>
        <v>#DIV/0!</v>
      </c>
      <c r="H102" s="214" t="e">
        <f>F102/E102*100</f>
        <v>#DIV/0!</v>
      </c>
      <c r="ALX102" s="70"/>
      <c r="ALY102"/>
      <c r="ALZ102"/>
      <c r="AMA102"/>
      <c r="AMB102"/>
      <c r="AMC102"/>
      <c r="AMD102"/>
      <c r="AME102"/>
      <c r="AMF102"/>
      <c r="AMG102"/>
      <c r="AMH102"/>
      <c r="AMI102"/>
      <c r="AMJ102"/>
    </row>
    <row r="103" spans="1:1024" s="74" customFormat="1" x14ac:dyDescent="0.25">
      <c r="A103" s="185">
        <v>92221</v>
      </c>
      <c r="B103" s="186" t="s">
        <v>150</v>
      </c>
      <c r="C103" s="300">
        <v>0</v>
      </c>
      <c r="D103" s="289"/>
      <c r="E103" s="289"/>
      <c r="F103" s="289"/>
      <c r="G103" s="213"/>
      <c r="H103" s="214"/>
      <c r="ALX103" s="70"/>
      <c r="ALY103"/>
      <c r="ALZ103"/>
      <c r="AMA103"/>
      <c r="AMB103"/>
      <c r="AMC103"/>
      <c r="AMD103"/>
      <c r="AME103"/>
      <c r="AMF103"/>
      <c r="AMG103"/>
      <c r="AMH103"/>
      <c r="AMI103"/>
      <c r="AMJ103"/>
    </row>
    <row r="104" spans="1:1024" s="74" customFormat="1" ht="30.75" customHeight="1" x14ac:dyDescent="0.25">
      <c r="A104" s="651" t="s">
        <v>154</v>
      </c>
      <c r="B104" s="651"/>
      <c r="C104" s="191">
        <f>C101</f>
        <v>0</v>
      </c>
      <c r="D104" s="191">
        <f>D101</f>
        <v>0</v>
      </c>
      <c r="E104" s="191">
        <f>E101</f>
        <v>0</v>
      </c>
      <c r="F104" s="191">
        <f>F101</f>
        <v>0</v>
      </c>
      <c r="G104" s="291" t="e">
        <f>F104/C104*100</f>
        <v>#DIV/0!</v>
      </c>
      <c r="H104" s="292" t="e">
        <f>F104/E104*100</f>
        <v>#DIV/0!</v>
      </c>
      <c r="ALX104" s="70"/>
      <c r="ALY104"/>
      <c r="ALZ104"/>
      <c r="AMA104"/>
      <c r="AMB104"/>
      <c r="AMC104"/>
      <c r="AMD104"/>
      <c r="AME104"/>
      <c r="AMF104"/>
      <c r="AMG104"/>
      <c r="AMH104"/>
      <c r="AMI104"/>
      <c r="AMJ104"/>
    </row>
    <row r="105" spans="1:1024" s="74" customFormat="1" x14ac:dyDescent="0.25">
      <c r="A105" s="267"/>
      <c r="B105" s="267"/>
      <c r="C105" s="267"/>
      <c r="D105" s="193"/>
      <c r="E105" s="193"/>
      <c r="F105" s="193"/>
      <c r="G105" s="193"/>
      <c r="H105" s="193"/>
      <c r="ALX105" s="70"/>
      <c r="ALY105"/>
      <c r="ALZ105"/>
      <c r="AMA105"/>
      <c r="AMB105"/>
      <c r="AMC105"/>
      <c r="AMD105"/>
      <c r="AME105"/>
      <c r="AMF105"/>
      <c r="AMG105"/>
      <c r="AMH105"/>
      <c r="AMI105"/>
      <c r="AMJ105"/>
    </row>
    <row r="106" spans="1:1024" s="74" customFormat="1" x14ac:dyDescent="0.25">
      <c r="A106" s="284" t="s">
        <v>155</v>
      </c>
      <c r="B106" s="285"/>
      <c r="C106" s="286"/>
      <c r="D106" s="287"/>
      <c r="E106" s="287"/>
      <c r="F106" s="287"/>
      <c r="G106" s="287"/>
      <c r="H106" s="288"/>
      <c r="ALX106" s="70"/>
      <c r="ALY106"/>
      <c r="ALZ106"/>
      <c r="AMA106"/>
      <c r="AMB106"/>
      <c r="AMC106"/>
      <c r="AMD106"/>
      <c r="AME106"/>
      <c r="AMF106"/>
      <c r="AMG106"/>
      <c r="AMH106"/>
      <c r="AMI106"/>
      <c r="AMJ106"/>
    </row>
    <row r="107" spans="1:1024" s="74" customFormat="1" ht="13.9" customHeight="1" x14ac:dyDescent="0.25">
      <c r="A107" s="619" t="s">
        <v>3</v>
      </c>
      <c r="B107" s="619" t="s">
        <v>4</v>
      </c>
      <c r="C107" s="619" t="s">
        <v>5</v>
      </c>
      <c r="D107" s="636" t="s">
        <v>6</v>
      </c>
      <c r="E107" s="636" t="s">
        <v>7</v>
      </c>
      <c r="F107" s="636" t="s">
        <v>8</v>
      </c>
      <c r="G107" s="636" t="s">
        <v>9</v>
      </c>
      <c r="H107" s="636" t="s">
        <v>9</v>
      </c>
      <c r="ALX107" s="70"/>
      <c r="ALY107"/>
      <c r="ALZ107"/>
      <c r="AMA107"/>
      <c r="AMB107"/>
      <c r="AMC107"/>
      <c r="AMD107"/>
      <c r="AME107"/>
      <c r="AMF107"/>
      <c r="AMG107"/>
      <c r="AMH107"/>
      <c r="AMI107"/>
      <c r="AMJ107"/>
    </row>
    <row r="108" spans="1:1024" s="74" customFormat="1" ht="28.15" customHeight="1" x14ac:dyDescent="0.25">
      <c r="A108" s="619"/>
      <c r="B108" s="619"/>
      <c r="C108" s="619"/>
      <c r="D108" s="636"/>
      <c r="E108" s="636"/>
      <c r="F108" s="636"/>
      <c r="G108" s="636"/>
      <c r="H108" s="636"/>
      <c r="ALX108" s="70"/>
      <c r="ALY108"/>
      <c r="ALZ108"/>
      <c r="AMA108"/>
      <c r="AMB108"/>
      <c r="AMC108"/>
      <c r="AMD108"/>
      <c r="AME108"/>
      <c r="AMF108"/>
      <c r="AMG108"/>
      <c r="AMH108"/>
      <c r="AMI108"/>
      <c r="AMJ108"/>
    </row>
    <row r="109" spans="1:1024" s="74" customFormat="1" ht="18" customHeight="1" x14ac:dyDescent="0.25">
      <c r="A109" s="619">
        <v>1</v>
      </c>
      <c r="B109" s="619"/>
      <c r="C109" s="173">
        <v>2</v>
      </c>
      <c r="D109" s="174">
        <v>3</v>
      </c>
      <c r="E109" s="174">
        <v>4</v>
      </c>
      <c r="F109" s="174">
        <v>5</v>
      </c>
      <c r="G109" s="174" t="s">
        <v>10</v>
      </c>
      <c r="H109" s="174" t="s">
        <v>11</v>
      </c>
      <c r="ALX109" s="70"/>
      <c r="ALY109"/>
      <c r="ALZ109"/>
      <c r="AMA109"/>
      <c r="AMB109"/>
      <c r="AMC109"/>
      <c r="AMD109"/>
      <c r="AME109"/>
      <c r="AMF109"/>
      <c r="AMG109"/>
      <c r="AMH109"/>
      <c r="AMI109"/>
      <c r="AMJ109"/>
    </row>
    <row r="110" spans="1:1024" s="74" customFormat="1" x14ac:dyDescent="0.25">
      <c r="A110" s="298">
        <v>922</v>
      </c>
      <c r="B110" s="299" t="s">
        <v>148</v>
      </c>
      <c r="C110" s="183">
        <v>0</v>
      </c>
      <c r="D110" s="183">
        <f>D111-D112</f>
        <v>0</v>
      </c>
      <c r="E110" s="183">
        <f>E111-E112</f>
        <v>0</v>
      </c>
      <c r="F110" s="183">
        <f>F111-F112</f>
        <v>0</v>
      </c>
      <c r="G110" s="205" t="e">
        <f>F110/C110*100</f>
        <v>#DIV/0!</v>
      </c>
      <c r="H110" s="206" t="e">
        <f>F110/E110*100</f>
        <v>#DIV/0!</v>
      </c>
      <c r="ALX110" s="70"/>
      <c r="ALY110"/>
      <c r="ALZ110"/>
      <c r="AMA110"/>
      <c r="AMB110"/>
      <c r="AMC110"/>
      <c r="AMD110"/>
      <c r="AME110"/>
      <c r="AMF110"/>
      <c r="AMG110"/>
      <c r="AMH110"/>
      <c r="AMI110"/>
      <c r="AMJ110"/>
    </row>
    <row r="111" spans="1:1024" s="74" customFormat="1" x14ac:dyDescent="0.25">
      <c r="A111" s="185">
        <v>92211</v>
      </c>
      <c r="B111" s="186" t="s">
        <v>149</v>
      </c>
      <c r="C111" s="301">
        <v>0</v>
      </c>
      <c r="D111" s="289"/>
      <c r="E111" s="289"/>
      <c r="F111" s="290"/>
      <c r="G111" s="213" t="e">
        <f>F111/C111*100</f>
        <v>#DIV/0!</v>
      </c>
      <c r="H111" s="214" t="e">
        <f>F111/E111*100</f>
        <v>#DIV/0!</v>
      </c>
      <c r="ALX111" s="70"/>
      <c r="ALY111"/>
      <c r="ALZ111"/>
      <c r="AMA111"/>
      <c r="AMB111"/>
      <c r="AMC111"/>
      <c r="AMD111"/>
      <c r="AME111"/>
      <c r="AMF111"/>
      <c r="AMG111"/>
      <c r="AMH111"/>
      <c r="AMI111"/>
      <c r="AMJ111"/>
    </row>
    <row r="112" spans="1:1024" s="74" customFormat="1" x14ac:dyDescent="0.25">
      <c r="A112" s="185">
        <v>92221</v>
      </c>
      <c r="B112" s="186" t="s">
        <v>150</v>
      </c>
      <c r="C112" s="301">
        <v>0</v>
      </c>
      <c r="D112" s="289"/>
      <c r="E112" s="289"/>
      <c r="F112" s="290"/>
      <c r="G112" s="213"/>
      <c r="H112" s="214"/>
      <c r="ALX112" s="70"/>
      <c r="ALY112"/>
      <c r="ALZ112"/>
      <c r="AMA112"/>
      <c r="AMB112"/>
      <c r="AMC112"/>
      <c r="AMD112"/>
      <c r="AME112"/>
      <c r="AMF112"/>
      <c r="AMG112"/>
      <c r="AMH112"/>
      <c r="AMI112"/>
      <c r="AMJ112"/>
    </row>
    <row r="113" spans="1:1024" s="74" customFormat="1" ht="31.9" customHeight="1" x14ac:dyDescent="0.25">
      <c r="A113" s="651" t="s">
        <v>152</v>
      </c>
      <c r="B113" s="651"/>
      <c r="C113" s="191">
        <f>C110</f>
        <v>0</v>
      </c>
      <c r="D113" s="191">
        <f>D110</f>
        <v>0</v>
      </c>
      <c r="E113" s="191">
        <f>E110</f>
        <v>0</v>
      </c>
      <c r="F113" s="191">
        <f>F110</f>
        <v>0</v>
      </c>
      <c r="G113" s="291" t="e">
        <f>F113/C113*100</f>
        <v>#DIV/0!</v>
      </c>
      <c r="H113" s="292" t="e">
        <f>F113/E113*100</f>
        <v>#DIV/0!</v>
      </c>
      <c r="ALX113" s="70"/>
      <c r="ALY113"/>
      <c r="ALZ113"/>
      <c r="AMA113"/>
      <c r="AMB113"/>
      <c r="AMC113"/>
      <c r="AMD113"/>
      <c r="AME113"/>
      <c r="AMF113"/>
      <c r="AMG113"/>
      <c r="AMH113"/>
      <c r="AMI113"/>
      <c r="AMJ113"/>
    </row>
    <row r="114" spans="1:1024" s="74" customFormat="1" x14ac:dyDescent="0.25">
      <c r="A114" s="267"/>
      <c r="B114" s="267"/>
      <c r="C114" s="267"/>
      <c r="D114" s="193"/>
      <c r="E114" s="193"/>
      <c r="F114" s="193"/>
      <c r="G114" s="193"/>
      <c r="H114" s="193"/>
      <c r="ALX114" s="70"/>
      <c r="ALY114"/>
      <c r="ALZ114"/>
      <c r="AMA114"/>
      <c r="AMB114"/>
      <c r="AMC114"/>
      <c r="AMD114"/>
      <c r="AME114"/>
      <c r="AMF114"/>
      <c r="AMG114"/>
      <c r="AMH114"/>
      <c r="AMI114"/>
      <c r="AMJ114"/>
    </row>
    <row r="115" spans="1:1024" s="74" customFormat="1" x14ac:dyDescent="0.25">
      <c r="A115" s="267"/>
      <c r="B115" s="267"/>
      <c r="C115" s="267"/>
      <c r="D115" s="193"/>
      <c r="E115" s="193"/>
      <c r="F115" s="193"/>
      <c r="G115" s="193"/>
      <c r="H115" s="193"/>
      <c r="ALX115" s="70"/>
      <c r="ALY115"/>
      <c r="ALZ115"/>
      <c r="AMA115"/>
      <c r="AMB115"/>
      <c r="AMC115"/>
      <c r="AMD115"/>
      <c r="AME115"/>
      <c r="AMF115"/>
      <c r="AMG115"/>
      <c r="AMH115"/>
      <c r="AMI115"/>
      <c r="AMJ115"/>
    </row>
    <row r="116" spans="1:1024" s="76" customFormat="1" x14ac:dyDescent="0.2">
      <c r="A116" s="284" t="s">
        <v>366</v>
      </c>
      <c r="B116" s="285"/>
      <c r="C116" s="286"/>
      <c r="D116" s="287"/>
      <c r="E116" s="287"/>
      <c r="F116" s="287"/>
      <c r="G116" s="287"/>
      <c r="H116" s="193"/>
      <c r="ALX116" s="70"/>
      <c r="ALY116"/>
      <c r="ALZ116"/>
      <c r="AMA116"/>
      <c r="AMB116"/>
      <c r="AMC116"/>
      <c r="AMD116"/>
      <c r="AME116"/>
      <c r="AMF116"/>
      <c r="AMG116"/>
      <c r="AMH116"/>
      <c r="AMI116"/>
      <c r="AMJ116"/>
    </row>
    <row r="117" spans="1:1024" ht="14.45" customHeight="1" x14ac:dyDescent="0.25">
      <c r="A117" s="619" t="s">
        <v>3</v>
      </c>
      <c r="B117" s="619" t="s">
        <v>4</v>
      </c>
      <c r="C117" s="619" t="s">
        <v>5</v>
      </c>
      <c r="D117" s="636" t="s">
        <v>6</v>
      </c>
      <c r="E117" s="636" t="s">
        <v>7</v>
      </c>
      <c r="F117" s="636" t="s">
        <v>8</v>
      </c>
      <c r="G117" s="636" t="s">
        <v>9</v>
      </c>
      <c r="H117" s="636" t="s">
        <v>9</v>
      </c>
    </row>
    <row r="118" spans="1:1024" ht="33.200000000000003" customHeight="1" x14ac:dyDescent="0.25">
      <c r="A118" s="619"/>
      <c r="B118" s="619"/>
      <c r="C118" s="619"/>
      <c r="D118" s="636"/>
      <c r="E118" s="636"/>
      <c r="F118" s="636"/>
      <c r="G118" s="636"/>
      <c r="H118" s="636"/>
    </row>
    <row r="119" spans="1:1024" s="9" customFormat="1" ht="21" x14ac:dyDescent="0.2">
      <c r="A119" s="619">
        <v>1</v>
      </c>
      <c r="B119" s="619"/>
      <c r="C119" s="173">
        <v>2</v>
      </c>
      <c r="D119" s="174">
        <v>3</v>
      </c>
      <c r="E119" s="174">
        <v>4</v>
      </c>
      <c r="F119" s="174">
        <v>5</v>
      </c>
      <c r="G119" s="174" t="s">
        <v>10</v>
      </c>
      <c r="H119" s="174" t="s">
        <v>11</v>
      </c>
      <c r="ALX119" s="70"/>
      <c r="ALY119"/>
      <c r="ALZ119"/>
      <c r="AMA119"/>
      <c r="AMB119"/>
      <c r="AMC119"/>
      <c r="AMD119"/>
      <c r="AME119"/>
      <c r="AMF119"/>
      <c r="AMG119"/>
      <c r="AMH119"/>
      <c r="AMI119"/>
      <c r="AMJ119"/>
    </row>
    <row r="120" spans="1:1024" ht="18.75" customHeight="1" x14ac:dyDescent="0.25">
      <c r="A120" s="254">
        <v>922</v>
      </c>
      <c r="B120" s="255" t="s">
        <v>148</v>
      </c>
      <c r="C120" s="257">
        <v>-3622</v>
      </c>
      <c r="D120" s="257">
        <f>D121-D122</f>
        <v>0</v>
      </c>
      <c r="E120" s="257">
        <f>E121-E122</f>
        <v>0</v>
      </c>
      <c r="F120" s="257">
        <f>F121-F122</f>
        <v>7186</v>
      </c>
      <c r="G120" s="205">
        <f>F120/C120*100</f>
        <v>-198.39867476532302</v>
      </c>
      <c r="H120" s="206" t="e">
        <f>F120/E120*100</f>
        <v>#DIV/0!</v>
      </c>
    </row>
    <row r="121" spans="1:1024" ht="18.75" customHeight="1" x14ac:dyDescent="0.25">
      <c r="A121" s="185">
        <v>92211</v>
      </c>
      <c r="B121" s="186" t="s">
        <v>149</v>
      </c>
      <c r="C121" s="187"/>
      <c r="D121" s="289"/>
      <c r="E121" s="289"/>
      <c r="F121" s="290">
        <v>7215</v>
      </c>
      <c r="G121" s="213" t="e">
        <f>F121/C121*100</f>
        <v>#DIV/0!</v>
      </c>
      <c r="H121" s="214" t="e">
        <f>F121/E121*100</f>
        <v>#DIV/0!</v>
      </c>
    </row>
    <row r="122" spans="1:1024" ht="18.75" customHeight="1" x14ac:dyDescent="0.25">
      <c r="A122" s="185">
        <v>92221</v>
      </c>
      <c r="B122" s="186" t="s">
        <v>367</v>
      </c>
      <c r="C122" s="187">
        <v>3622</v>
      </c>
      <c r="D122" s="289"/>
      <c r="E122" s="289"/>
      <c r="F122" s="290">
        <v>29</v>
      </c>
      <c r="G122" s="213"/>
      <c r="H122" s="214"/>
    </row>
    <row r="123" spans="1:1024" s="78" customFormat="1" ht="20.25" customHeight="1" x14ac:dyDescent="0.25">
      <c r="A123" s="646" t="s">
        <v>133</v>
      </c>
      <c r="B123" s="646"/>
      <c r="C123" s="191">
        <f>C120</f>
        <v>-3622</v>
      </c>
      <c r="D123" s="191">
        <f>D120</f>
        <v>0</v>
      </c>
      <c r="E123" s="191">
        <f>E120</f>
        <v>0</v>
      </c>
      <c r="F123" s="191">
        <f>F120</f>
        <v>7186</v>
      </c>
      <c r="G123" s="291">
        <f>F123/C123*100</f>
        <v>-198.39867476532302</v>
      </c>
      <c r="H123" s="292" t="e">
        <f>F123/E123*100</f>
        <v>#DIV/0!</v>
      </c>
      <c r="ALX123" s="70"/>
      <c r="ALY123"/>
      <c r="ALZ123"/>
      <c r="AMA123"/>
      <c r="AMB123"/>
      <c r="AMC123"/>
      <c r="AMD123"/>
      <c r="AME123"/>
      <c r="AMF123"/>
      <c r="AMG123"/>
      <c r="AMH123"/>
      <c r="AMI123"/>
      <c r="AMJ123"/>
    </row>
    <row r="124" spans="1:1024" s="78" customFormat="1" ht="20.25" customHeight="1" x14ac:dyDescent="0.25">
      <c r="A124" s="302"/>
      <c r="B124" s="302"/>
      <c r="C124" s="303"/>
      <c r="D124" s="303"/>
      <c r="E124" s="303"/>
      <c r="F124" s="303"/>
      <c r="G124" s="304"/>
      <c r="H124" s="305"/>
      <c r="ALX124" s="70"/>
      <c r="ALY124"/>
      <c r="ALZ124"/>
      <c r="AMA124"/>
      <c r="AMB124"/>
      <c r="AMC124"/>
      <c r="AMD124"/>
      <c r="AME124"/>
      <c r="AMF124"/>
      <c r="AMG124"/>
      <c r="AMH124"/>
      <c r="AMI124"/>
      <c r="AMJ124"/>
    </row>
    <row r="125" spans="1:1024" s="78" customFormat="1" ht="20.25" customHeight="1" x14ac:dyDescent="0.25">
      <c r="A125" s="284" t="s">
        <v>156</v>
      </c>
      <c r="B125" s="285"/>
      <c r="C125" s="286"/>
      <c r="D125" s="287"/>
      <c r="E125" s="287"/>
      <c r="F125" s="287"/>
      <c r="G125" s="287"/>
      <c r="H125" s="193"/>
      <c r="ALX125" s="70"/>
      <c r="ALY125"/>
      <c r="ALZ125"/>
      <c r="AMA125"/>
      <c r="AMB125"/>
      <c r="AMC125"/>
      <c r="AMD125"/>
      <c r="AME125"/>
      <c r="AMF125"/>
      <c r="AMG125"/>
      <c r="AMH125"/>
      <c r="AMI125"/>
      <c r="AMJ125"/>
    </row>
    <row r="126" spans="1:1024" s="78" customFormat="1" ht="20.25" customHeight="1" x14ac:dyDescent="0.25">
      <c r="A126" s="619" t="s">
        <v>3</v>
      </c>
      <c r="B126" s="619" t="s">
        <v>4</v>
      </c>
      <c r="C126" s="619" t="s">
        <v>5</v>
      </c>
      <c r="D126" s="636" t="s">
        <v>6</v>
      </c>
      <c r="E126" s="636" t="s">
        <v>7</v>
      </c>
      <c r="F126" s="636" t="s">
        <v>8</v>
      </c>
      <c r="G126" s="636" t="s">
        <v>9</v>
      </c>
      <c r="H126" s="636" t="s">
        <v>9</v>
      </c>
      <c r="ALX126" s="70"/>
      <c r="ALY126"/>
      <c r="ALZ126"/>
      <c r="AMA126"/>
      <c r="AMB126"/>
      <c r="AMC126"/>
      <c r="AMD126"/>
      <c r="AME126"/>
      <c r="AMF126"/>
      <c r="AMG126"/>
      <c r="AMH126"/>
      <c r="AMI126"/>
      <c r="AMJ126"/>
    </row>
    <row r="127" spans="1:1024" s="78" customFormat="1" ht="20.25" customHeight="1" x14ac:dyDescent="0.25">
      <c r="A127" s="619"/>
      <c r="B127" s="619"/>
      <c r="C127" s="619"/>
      <c r="D127" s="636"/>
      <c r="E127" s="636"/>
      <c r="F127" s="636"/>
      <c r="G127" s="636"/>
      <c r="H127" s="636"/>
      <c r="ALX127" s="70"/>
      <c r="ALY127"/>
      <c r="ALZ127"/>
      <c r="AMA127"/>
      <c r="AMB127"/>
      <c r="AMC127"/>
      <c r="AMD127"/>
      <c r="AME127"/>
      <c r="AMF127"/>
      <c r="AMG127"/>
      <c r="AMH127"/>
      <c r="AMI127"/>
      <c r="AMJ127"/>
    </row>
    <row r="128" spans="1:1024" s="78" customFormat="1" ht="20.25" customHeight="1" x14ac:dyDescent="0.25">
      <c r="A128" s="619">
        <v>1</v>
      </c>
      <c r="B128" s="619"/>
      <c r="C128" s="173">
        <v>2</v>
      </c>
      <c r="D128" s="174">
        <v>3</v>
      </c>
      <c r="E128" s="174">
        <v>4</v>
      </c>
      <c r="F128" s="174">
        <v>5</v>
      </c>
      <c r="G128" s="174" t="s">
        <v>10</v>
      </c>
      <c r="H128" s="174" t="s">
        <v>11</v>
      </c>
      <c r="ALX128" s="70"/>
      <c r="ALY128"/>
      <c r="ALZ128"/>
      <c r="AMA128"/>
      <c r="AMB128"/>
      <c r="AMC128"/>
      <c r="AMD128"/>
      <c r="AME128"/>
      <c r="AMF128"/>
      <c r="AMG128"/>
      <c r="AMH128"/>
      <c r="AMI128"/>
      <c r="AMJ128"/>
    </row>
    <row r="129" spans="1:1024" s="78" customFormat="1" ht="20.25" customHeight="1" x14ac:dyDescent="0.25">
      <c r="A129" s="298">
        <v>922</v>
      </c>
      <c r="B129" s="299" t="s">
        <v>148</v>
      </c>
      <c r="C129" s="183">
        <v>8355</v>
      </c>
      <c r="D129" s="183">
        <f>D130</f>
        <v>0</v>
      </c>
      <c r="E129" s="183">
        <f>E130</f>
        <v>0</v>
      </c>
      <c r="F129" s="183">
        <f>F131-F130</f>
        <v>209</v>
      </c>
      <c r="G129" s="205">
        <f>F129/C129*100</f>
        <v>2.5014961101137043</v>
      </c>
      <c r="H129" s="206" t="e">
        <f>F129/E129*100</f>
        <v>#DIV/0!</v>
      </c>
      <c r="ALX129" s="70"/>
      <c r="ALY129"/>
      <c r="ALZ129"/>
      <c r="AMA129"/>
      <c r="AMB129"/>
      <c r="AMC129"/>
      <c r="AMD129"/>
      <c r="AME129"/>
      <c r="AMF129"/>
      <c r="AMG129"/>
      <c r="AMH129"/>
      <c r="AMI129"/>
      <c r="AMJ129"/>
    </row>
    <row r="130" spans="1:1024" s="78" customFormat="1" ht="20.25" customHeight="1" x14ac:dyDescent="0.25">
      <c r="A130" s="185">
        <v>92211</v>
      </c>
      <c r="B130" s="186" t="s">
        <v>149</v>
      </c>
      <c r="C130" s="187">
        <v>8355</v>
      </c>
      <c r="D130" s="289"/>
      <c r="E130" s="289"/>
      <c r="F130" s="290">
        <v>576</v>
      </c>
      <c r="G130" s="213">
        <f>F130/C130*100</f>
        <v>6.8940754039497305</v>
      </c>
      <c r="H130" s="214" t="e">
        <f>F130/E130*100</f>
        <v>#DIV/0!</v>
      </c>
      <c r="ALX130" s="70"/>
      <c r="ALY130"/>
      <c r="ALZ130"/>
      <c r="AMA130"/>
      <c r="AMB130"/>
      <c r="AMC130"/>
      <c r="AMD130"/>
      <c r="AME130"/>
      <c r="AMF130"/>
      <c r="AMG130"/>
      <c r="AMH130"/>
      <c r="AMI130"/>
      <c r="AMJ130"/>
    </row>
    <row r="131" spans="1:1024" s="78" customFormat="1" ht="20.25" customHeight="1" x14ac:dyDescent="0.25">
      <c r="A131" s="185">
        <v>92221</v>
      </c>
      <c r="B131" s="186" t="s">
        <v>367</v>
      </c>
      <c r="C131" s="300"/>
      <c r="D131" s="289"/>
      <c r="E131" s="289"/>
      <c r="F131" s="290">
        <v>785</v>
      </c>
      <c r="G131" s="213"/>
      <c r="H131" s="214"/>
      <c r="ALX131" s="70"/>
      <c r="ALY131"/>
      <c r="ALZ131"/>
      <c r="AMA131"/>
      <c r="AMB131"/>
      <c r="AMC131"/>
      <c r="AMD131"/>
      <c r="AME131"/>
      <c r="AMF131"/>
      <c r="AMG131"/>
      <c r="AMH131"/>
      <c r="AMI131"/>
      <c r="AMJ131"/>
    </row>
    <row r="132" spans="1:1024" s="78" customFormat="1" ht="20.25" customHeight="1" x14ac:dyDescent="0.25">
      <c r="A132" s="646" t="s">
        <v>133</v>
      </c>
      <c r="B132" s="646"/>
      <c r="C132" s="191">
        <f>C129</f>
        <v>8355</v>
      </c>
      <c r="D132" s="191">
        <f>D129</f>
        <v>0</v>
      </c>
      <c r="E132" s="191">
        <f>E129</f>
        <v>0</v>
      </c>
      <c r="F132" s="191">
        <f>F129</f>
        <v>209</v>
      </c>
      <c r="G132" s="291">
        <f>F132/C132*100</f>
        <v>2.5014961101137043</v>
      </c>
      <c r="H132" s="292" t="e">
        <f>F132/E132*100</f>
        <v>#DIV/0!</v>
      </c>
      <c r="ALX132" s="70"/>
      <c r="ALY132"/>
      <c r="ALZ132"/>
      <c r="AMA132"/>
      <c r="AMB132"/>
      <c r="AMC132"/>
      <c r="AMD132"/>
      <c r="AME132"/>
      <c r="AMF132"/>
      <c r="AMG132"/>
      <c r="AMH132"/>
      <c r="AMI132"/>
      <c r="AMJ132"/>
    </row>
    <row r="133" spans="1:1024" s="78" customFormat="1" ht="20.25" customHeight="1" x14ac:dyDescent="0.25">
      <c r="A133" s="302"/>
      <c r="B133" s="302"/>
      <c r="C133" s="303"/>
      <c r="D133" s="303"/>
      <c r="E133" s="303"/>
      <c r="F133" s="303"/>
      <c r="G133" s="304"/>
      <c r="H133" s="305"/>
      <c r="ALX133" s="70"/>
      <c r="ALY133"/>
      <c r="ALZ133"/>
      <c r="AMA133"/>
      <c r="AMB133"/>
      <c r="AMC133"/>
      <c r="AMD133"/>
      <c r="AME133"/>
      <c r="AMF133"/>
      <c r="AMG133"/>
      <c r="AMH133"/>
      <c r="AMI133"/>
      <c r="AMJ133"/>
    </row>
    <row r="134" spans="1:1024" s="78" customFormat="1" ht="20.25" customHeight="1" x14ac:dyDescent="0.25">
      <c r="A134" s="284" t="s">
        <v>157</v>
      </c>
      <c r="B134" s="285"/>
      <c r="C134" s="286"/>
      <c r="D134" s="287"/>
      <c r="E134" s="287"/>
      <c r="F134" s="287"/>
      <c r="G134" s="287"/>
      <c r="H134" s="193"/>
      <c r="ALX134" s="70"/>
      <c r="ALY134"/>
      <c r="ALZ134"/>
      <c r="AMA134"/>
      <c r="AMB134"/>
      <c r="AMC134"/>
      <c r="AMD134"/>
      <c r="AME134"/>
      <c r="AMF134"/>
      <c r="AMG134"/>
      <c r="AMH134"/>
      <c r="AMI134"/>
      <c r="AMJ134"/>
    </row>
    <row r="135" spans="1:1024" s="78" customFormat="1" ht="20.25" customHeight="1" x14ac:dyDescent="0.25">
      <c r="A135" s="619" t="s">
        <v>3</v>
      </c>
      <c r="B135" s="619" t="s">
        <v>4</v>
      </c>
      <c r="C135" s="619" t="s">
        <v>5</v>
      </c>
      <c r="D135" s="636" t="s">
        <v>158</v>
      </c>
      <c r="E135" s="636" t="s">
        <v>7</v>
      </c>
      <c r="F135" s="636" t="s">
        <v>8</v>
      </c>
      <c r="G135" s="636" t="s">
        <v>9</v>
      </c>
      <c r="H135" s="636" t="s">
        <v>9</v>
      </c>
      <c r="ALX135" s="70"/>
      <c r="ALY135"/>
      <c r="ALZ135"/>
      <c r="AMA135"/>
      <c r="AMB135"/>
      <c r="AMC135"/>
      <c r="AMD135"/>
      <c r="AME135"/>
      <c r="AMF135"/>
      <c r="AMG135"/>
      <c r="AMH135"/>
      <c r="AMI135"/>
      <c r="AMJ135"/>
    </row>
    <row r="136" spans="1:1024" s="78" customFormat="1" ht="25.7" customHeight="1" x14ac:dyDescent="0.25">
      <c r="A136" s="619"/>
      <c r="B136" s="619"/>
      <c r="C136" s="619"/>
      <c r="D136" s="636"/>
      <c r="E136" s="636"/>
      <c r="F136" s="636"/>
      <c r="G136" s="636"/>
      <c r="H136" s="636"/>
      <c r="ALX136" s="70"/>
      <c r="ALY136"/>
      <c r="ALZ136"/>
      <c r="AMA136"/>
      <c r="AMB136"/>
      <c r="AMC136"/>
      <c r="AMD136"/>
      <c r="AME136"/>
      <c r="AMF136"/>
      <c r="AMG136"/>
      <c r="AMH136"/>
      <c r="AMI136"/>
      <c r="AMJ136"/>
    </row>
    <row r="137" spans="1:1024" s="78" customFormat="1" ht="20.25" customHeight="1" x14ac:dyDescent="0.25">
      <c r="A137" s="619">
        <v>1</v>
      </c>
      <c r="B137" s="619"/>
      <c r="C137" s="173">
        <v>2</v>
      </c>
      <c r="D137" s="174">
        <v>3</v>
      </c>
      <c r="E137" s="174">
        <v>4</v>
      </c>
      <c r="F137" s="174">
        <v>5</v>
      </c>
      <c r="G137" s="174" t="s">
        <v>10</v>
      </c>
      <c r="H137" s="174" t="s">
        <v>11</v>
      </c>
      <c r="ALX137" s="70"/>
      <c r="ALY137"/>
      <c r="ALZ137"/>
      <c r="AMA137"/>
      <c r="AMB137"/>
      <c r="AMC137"/>
      <c r="AMD137"/>
      <c r="AME137"/>
      <c r="AMF137"/>
      <c r="AMG137"/>
      <c r="AMH137"/>
      <c r="AMI137"/>
      <c r="AMJ137"/>
    </row>
    <row r="138" spans="1:1024" s="78" customFormat="1" ht="20.25" customHeight="1" x14ac:dyDescent="0.25">
      <c r="A138" s="298">
        <v>922</v>
      </c>
      <c r="B138" s="299" t="s">
        <v>148</v>
      </c>
      <c r="C138" s="183">
        <v>24711</v>
      </c>
      <c r="D138" s="183">
        <f>D139-D140</f>
        <v>0</v>
      </c>
      <c r="E138" s="183">
        <f>E139-E140</f>
        <v>0</v>
      </c>
      <c r="F138" s="183">
        <f>F139-F140</f>
        <v>-15456</v>
      </c>
      <c r="G138" s="205">
        <f>F138/C138*100</f>
        <v>-62.547043826635907</v>
      </c>
      <c r="H138" s="206" t="e">
        <f>F138/E138*100</f>
        <v>#DIV/0!</v>
      </c>
      <c r="ALX138" s="70"/>
      <c r="ALY138"/>
      <c r="ALZ138"/>
      <c r="AMA138"/>
      <c r="AMB138"/>
      <c r="AMC138"/>
      <c r="AMD138"/>
      <c r="AME138"/>
      <c r="AMF138"/>
      <c r="AMG138"/>
      <c r="AMH138"/>
      <c r="AMI138"/>
      <c r="AMJ138"/>
    </row>
    <row r="139" spans="1:1024" s="78" customFormat="1" ht="20.25" customHeight="1" x14ac:dyDescent="0.25">
      <c r="A139" s="185">
        <v>92211</v>
      </c>
      <c r="B139" s="186" t="s">
        <v>368</v>
      </c>
      <c r="C139" s="300">
        <v>24711</v>
      </c>
      <c r="D139" s="289"/>
      <c r="E139" s="289"/>
      <c r="F139" s="290"/>
      <c r="G139" s="213">
        <f>F139/C139*100</f>
        <v>0</v>
      </c>
      <c r="H139" s="214" t="e">
        <f>F139/E139*100</f>
        <v>#DIV/0!</v>
      </c>
      <c r="ALX139" s="70"/>
      <c r="ALY139"/>
      <c r="ALZ139"/>
      <c r="AMA139"/>
      <c r="AMB139"/>
      <c r="AMC139"/>
      <c r="AMD139"/>
      <c r="AME139"/>
      <c r="AMF139"/>
      <c r="AMG139"/>
      <c r="AMH139"/>
      <c r="AMI139"/>
      <c r="AMJ139"/>
    </row>
    <row r="140" spans="1:1024" s="78" customFormat="1" ht="20.25" customHeight="1" x14ac:dyDescent="0.25">
      <c r="A140" s="185">
        <v>92221</v>
      </c>
      <c r="B140" s="186" t="s">
        <v>369</v>
      </c>
      <c r="C140" s="300">
        <v>0</v>
      </c>
      <c r="D140" s="289"/>
      <c r="E140" s="289"/>
      <c r="F140" s="290">
        <v>15456</v>
      </c>
      <c r="G140" s="213"/>
      <c r="H140" s="214"/>
      <c r="ALX140" s="70"/>
      <c r="ALY140"/>
      <c r="ALZ140"/>
      <c r="AMA140"/>
      <c r="AMB140"/>
      <c r="AMC140"/>
      <c r="AMD140"/>
      <c r="AME140"/>
      <c r="AMF140"/>
      <c r="AMG140"/>
      <c r="AMH140"/>
      <c r="AMI140"/>
      <c r="AMJ140"/>
    </row>
    <row r="141" spans="1:1024" s="78" customFormat="1" ht="20.25" customHeight="1" x14ac:dyDescent="0.25">
      <c r="A141" s="646" t="s">
        <v>133</v>
      </c>
      <c r="B141" s="646"/>
      <c r="C141" s="191">
        <f>C138</f>
        <v>24711</v>
      </c>
      <c r="D141" s="191">
        <f>D138</f>
        <v>0</v>
      </c>
      <c r="E141" s="191">
        <f>E138</f>
        <v>0</v>
      </c>
      <c r="F141" s="191">
        <f>F138</f>
        <v>-15456</v>
      </c>
      <c r="G141" s="291">
        <f>F141/C141*100</f>
        <v>-62.547043826635907</v>
      </c>
      <c r="H141" s="292" t="e">
        <f>F141/E141*100</f>
        <v>#DIV/0!</v>
      </c>
      <c r="ALX141" s="70"/>
      <c r="ALY141"/>
      <c r="ALZ141"/>
      <c r="AMA141"/>
      <c r="AMB141"/>
      <c r="AMC141"/>
      <c r="AMD141"/>
      <c r="AME141"/>
      <c r="AMF141"/>
      <c r="AMG141"/>
      <c r="AMH141"/>
      <c r="AMI141"/>
      <c r="AMJ141"/>
    </row>
    <row r="142" spans="1:1024" s="78" customFormat="1" ht="20.25" customHeight="1" x14ac:dyDescent="0.25">
      <c r="A142" s="302"/>
      <c r="B142" s="302"/>
      <c r="C142" s="303"/>
      <c r="D142" s="303"/>
      <c r="E142" s="303"/>
      <c r="F142" s="303"/>
      <c r="G142" s="304"/>
      <c r="H142" s="305"/>
      <c r="ALX142" s="70"/>
      <c r="ALY142"/>
      <c r="ALZ142"/>
      <c r="AMA142"/>
      <c r="AMB142"/>
      <c r="AMC142"/>
      <c r="AMD142"/>
      <c r="AME142"/>
      <c r="AMF142"/>
      <c r="AMG142"/>
      <c r="AMH142"/>
      <c r="AMI142"/>
      <c r="AMJ142"/>
    </row>
    <row r="143" spans="1:1024" s="78" customFormat="1" x14ac:dyDescent="0.25">
      <c r="A143" s="267"/>
      <c r="B143" s="267"/>
      <c r="C143" s="267"/>
      <c r="D143" s="193"/>
      <c r="E143" s="193"/>
      <c r="F143" s="193"/>
      <c r="G143" s="193"/>
      <c r="H143" s="193"/>
      <c r="ALX143" s="70"/>
      <c r="ALY143"/>
      <c r="ALZ143"/>
      <c r="AMA143"/>
      <c r="AMB143"/>
      <c r="AMC143"/>
      <c r="AMD143"/>
      <c r="AME143"/>
      <c r="AMF143"/>
      <c r="AMG143"/>
      <c r="AMH143"/>
      <c r="AMI143"/>
      <c r="AMJ143"/>
    </row>
    <row r="144" spans="1:1024" s="78" customFormat="1" x14ac:dyDescent="0.25">
      <c r="A144" s="647" t="s">
        <v>159</v>
      </c>
      <c r="B144" s="647"/>
      <c r="C144" s="306">
        <f>SUM(C12,C23,C32,C51,C61)</f>
        <v>500815</v>
      </c>
      <c r="D144" s="306">
        <f>SUM(D12,D23,D32,D51,D61)</f>
        <v>1014094</v>
      </c>
      <c r="E144" s="306">
        <f>SUM(E12,E23,E32,E51,E61)</f>
        <v>1014094</v>
      </c>
      <c r="F144" s="306">
        <f>SUM(F12,F23,F32,F51,F61)</f>
        <v>511388</v>
      </c>
      <c r="G144" s="191">
        <f>F144/C144*100</f>
        <v>102.11115881113784</v>
      </c>
      <c r="H144" s="191">
        <f>F144/E144*100</f>
        <v>50.428066826152204</v>
      </c>
      <c r="ALX144" s="70"/>
      <c r="ALY144"/>
      <c r="ALZ144"/>
      <c r="AMA144"/>
      <c r="AMB144"/>
      <c r="AMC144"/>
      <c r="AMD144"/>
      <c r="AME144"/>
      <c r="AMF144"/>
      <c r="AMG144"/>
      <c r="AMH144"/>
      <c r="AMI144"/>
      <c r="AMJ144"/>
    </row>
    <row r="145" spans="1:1024" s="78" customFormat="1" x14ac:dyDescent="0.25">
      <c r="A145" s="307"/>
      <c r="B145" s="307" t="s">
        <v>160</v>
      </c>
      <c r="C145" s="308">
        <f>SUM(C86,C95,C104,C113,C123,C132,C141)</f>
        <v>26752</v>
      </c>
      <c r="D145" s="308">
        <f t="shared" ref="D145:F145" si="3">SUM(D86,D95,D104,D113,D123,D132,D141)</f>
        <v>0</v>
      </c>
      <c r="E145" s="308">
        <f t="shared" si="3"/>
        <v>0</v>
      </c>
      <c r="F145" s="308">
        <f t="shared" si="3"/>
        <v>-10199</v>
      </c>
      <c r="G145" s="309"/>
      <c r="H145" s="309"/>
      <c r="ALX145" s="70"/>
      <c r="ALY145"/>
      <c r="ALZ145"/>
      <c r="AMA145"/>
      <c r="AMB145"/>
      <c r="AMC145"/>
      <c r="AMD145"/>
      <c r="AME145"/>
      <c r="AMF145"/>
      <c r="AMG145"/>
      <c r="AMH145"/>
      <c r="AMI145"/>
      <c r="AMJ145"/>
    </row>
    <row r="146" spans="1:1024" s="74" customFormat="1" x14ac:dyDescent="0.25">
      <c r="A146" s="647" t="s">
        <v>161</v>
      </c>
      <c r="B146" s="647"/>
      <c r="C146" s="191">
        <f>SUM(C144+C145)</f>
        <v>527567</v>
      </c>
      <c r="D146" s="607">
        <f t="shared" ref="D146:F146" si="4">SUM(D144+D145)</f>
        <v>1014094</v>
      </c>
      <c r="E146" s="607">
        <f t="shared" si="4"/>
        <v>1014094</v>
      </c>
      <c r="F146" s="607">
        <f t="shared" si="4"/>
        <v>501189</v>
      </c>
      <c r="G146" s="191">
        <f>F146/C146*100</f>
        <v>95.000066342284484</v>
      </c>
      <c r="H146" s="191">
        <f>F146/E146*100</f>
        <v>49.422341518636337</v>
      </c>
      <c r="ALX146" s="70"/>
      <c r="ALY146"/>
      <c r="ALZ146"/>
      <c r="AMA146"/>
      <c r="AMB146"/>
      <c r="AMC146"/>
      <c r="AMD146"/>
      <c r="AME146"/>
      <c r="AMF146"/>
      <c r="AMG146"/>
      <c r="AMH146"/>
      <c r="AMI146"/>
      <c r="AMJ146"/>
    </row>
    <row r="148" spans="1:1024" s="31" customFormat="1" ht="14.25" customHeight="1" x14ac:dyDescent="0.2">
      <c r="A148" s="194"/>
      <c r="B148" s="194"/>
      <c r="C148" s="194"/>
      <c r="D148" s="218"/>
      <c r="E148" s="218"/>
      <c r="F148" s="218"/>
      <c r="G148" s="218"/>
      <c r="H148" s="194"/>
      <c r="ALX148" s="70"/>
      <c r="ALY148"/>
      <c r="ALZ148"/>
      <c r="AMA148"/>
      <c r="AMB148"/>
      <c r="AMC148"/>
      <c r="AMD148"/>
      <c r="AME148"/>
      <c r="AMF148"/>
      <c r="AMG148"/>
      <c r="AMH148"/>
      <c r="AMI148"/>
      <c r="AMJ148"/>
    </row>
    <row r="149" spans="1:1024" s="31" customFormat="1" ht="14.25" customHeight="1" x14ac:dyDescent="0.2">
      <c r="A149" s="194"/>
      <c r="B149" s="194"/>
      <c r="C149" s="194"/>
      <c r="D149" s="218"/>
      <c r="E149" s="218"/>
      <c r="F149" s="218"/>
      <c r="G149" s="218"/>
      <c r="H149" s="194"/>
      <c r="ALX149" s="70"/>
      <c r="ALY149"/>
      <c r="ALZ149"/>
      <c r="AMA149"/>
      <c r="AMB149"/>
      <c r="AMC149"/>
      <c r="AMD149"/>
      <c r="AME149"/>
      <c r="AMF149"/>
      <c r="AMG149"/>
      <c r="AMH149"/>
      <c r="AMI149"/>
      <c r="AMJ149"/>
    </row>
    <row r="150" spans="1:1024" x14ac:dyDescent="0.25">
      <c r="A150" s="648" t="s">
        <v>32</v>
      </c>
      <c r="B150" s="648"/>
      <c r="C150" s="648"/>
      <c r="D150" s="648"/>
      <c r="E150" s="648"/>
      <c r="F150" s="648"/>
      <c r="G150" s="648"/>
      <c r="H150" s="648"/>
    </row>
    <row r="151" spans="1:1024" x14ac:dyDescent="0.25">
      <c r="A151" s="310"/>
      <c r="B151" s="310"/>
      <c r="C151" s="310"/>
      <c r="D151" s="310"/>
      <c r="E151" s="310"/>
      <c r="F151" s="310"/>
      <c r="G151" s="310"/>
      <c r="H151" s="310"/>
    </row>
    <row r="152" spans="1:1024" s="31" customFormat="1" ht="23.45" customHeight="1" x14ac:dyDescent="0.2">
      <c r="A152" s="649" t="s">
        <v>162</v>
      </c>
      <c r="B152" s="649"/>
      <c r="C152" s="649"/>
      <c r="D152" s="649"/>
      <c r="E152" s="311"/>
      <c r="F152" s="311"/>
      <c r="G152" s="311"/>
      <c r="H152" s="312"/>
      <c r="ALX152" s="70"/>
      <c r="ALY152"/>
      <c r="ALZ152"/>
      <c r="AMA152"/>
      <c r="AMB152"/>
      <c r="AMC152"/>
      <c r="AMD152"/>
      <c r="AME152"/>
      <c r="AMF152"/>
      <c r="AMG152"/>
      <c r="AMH152"/>
      <c r="AMI152"/>
      <c r="AMJ152"/>
    </row>
    <row r="153" spans="1:1024" s="31" customFormat="1" ht="15.75" customHeight="1" x14ac:dyDescent="0.2">
      <c r="A153" s="313"/>
      <c r="B153" s="314"/>
      <c r="C153" s="314"/>
      <c r="D153" s="314"/>
      <c r="E153" s="314"/>
      <c r="F153" s="314"/>
      <c r="G153" s="314"/>
      <c r="H153" s="315"/>
      <c r="ALX153" s="70"/>
      <c r="ALY153"/>
      <c r="ALZ153"/>
      <c r="AMA153"/>
      <c r="AMB153"/>
      <c r="AMC153"/>
      <c r="AMD153"/>
      <c r="AME153"/>
      <c r="AMF153"/>
      <c r="AMG153"/>
      <c r="AMH153"/>
      <c r="AMI153"/>
      <c r="AMJ153"/>
    </row>
    <row r="154" spans="1:1024" ht="19.899999999999999" customHeight="1" x14ac:dyDescent="0.25">
      <c r="A154" s="650" t="s">
        <v>163</v>
      </c>
      <c r="B154" s="650"/>
      <c r="C154" s="650"/>
      <c r="D154" s="650"/>
      <c r="E154" s="316"/>
      <c r="F154" s="316"/>
      <c r="G154" s="316"/>
      <c r="H154" s="317"/>
    </row>
    <row r="155" spans="1:1024" ht="19.899999999999999" customHeight="1" x14ac:dyDescent="0.25">
      <c r="A155" s="318"/>
      <c r="B155" s="318"/>
      <c r="C155" s="318"/>
      <c r="D155" s="318"/>
      <c r="E155" s="319"/>
      <c r="F155" s="319"/>
      <c r="G155" s="319"/>
      <c r="H155" s="320"/>
    </row>
    <row r="156" spans="1:1024" s="74" customFormat="1" x14ac:dyDescent="0.25">
      <c r="A156" s="321" t="s">
        <v>164</v>
      </c>
      <c r="B156" s="267"/>
      <c r="C156" s="267"/>
      <c r="D156" s="193"/>
      <c r="E156" s="193"/>
      <c r="F156" s="193"/>
      <c r="G156" s="193"/>
      <c r="H156" s="193"/>
      <c r="ALX156" s="70"/>
      <c r="ALY156"/>
      <c r="ALZ156"/>
      <c r="AMA156"/>
      <c r="AMB156"/>
      <c r="AMC156"/>
      <c r="AMD156"/>
      <c r="AME156"/>
      <c r="AMF156"/>
      <c r="AMG156"/>
      <c r="AMH156"/>
      <c r="AMI156"/>
      <c r="AMJ156"/>
    </row>
    <row r="157" spans="1:1024" s="74" customFormat="1" x14ac:dyDescent="0.25">
      <c r="A157" s="322" t="s">
        <v>165</v>
      </c>
      <c r="B157" s="267"/>
      <c r="C157" s="267"/>
      <c r="D157" s="193"/>
      <c r="E157" s="193"/>
      <c r="F157" s="193"/>
      <c r="G157" s="193"/>
      <c r="H157" s="193"/>
      <c r="ALX157" s="70"/>
      <c r="ALY157"/>
      <c r="ALZ157"/>
      <c r="AMA157"/>
      <c r="AMB157"/>
      <c r="AMC157"/>
      <c r="AMD157"/>
      <c r="AME157"/>
      <c r="AMF157"/>
      <c r="AMG157"/>
      <c r="AMH157"/>
      <c r="AMI157"/>
      <c r="AMJ157"/>
    </row>
    <row r="158" spans="1:1024" s="74" customFormat="1" ht="14.45" customHeight="1" x14ac:dyDescent="0.25">
      <c r="A158" s="619" t="s">
        <v>33</v>
      </c>
      <c r="B158" s="619" t="s">
        <v>4</v>
      </c>
      <c r="C158" s="619" t="s">
        <v>5</v>
      </c>
      <c r="D158" s="636" t="s">
        <v>6</v>
      </c>
      <c r="E158" s="636" t="s">
        <v>7</v>
      </c>
      <c r="F158" s="636" t="s">
        <v>8</v>
      </c>
      <c r="G158" s="636" t="s">
        <v>9</v>
      </c>
      <c r="H158" s="636" t="s">
        <v>9</v>
      </c>
      <c r="ALX158" s="70"/>
      <c r="ALY158"/>
      <c r="ALZ158"/>
      <c r="AMA158"/>
      <c r="AMB158"/>
      <c r="AMC158"/>
      <c r="AMD158"/>
      <c r="AME158"/>
      <c r="AMF158"/>
      <c r="AMG158"/>
      <c r="AMH158"/>
      <c r="AMI158"/>
      <c r="AMJ158"/>
    </row>
    <row r="159" spans="1:1024" s="74" customFormat="1" ht="30" customHeight="1" x14ac:dyDescent="0.25">
      <c r="A159" s="619"/>
      <c r="B159" s="619"/>
      <c r="C159" s="619"/>
      <c r="D159" s="636"/>
      <c r="E159" s="636"/>
      <c r="F159" s="636"/>
      <c r="G159" s="636"/>
      <c r="H159" s="636"/>
      <c r="ALX159" s="70"/>
      <c r="ALY159"/>
      <c r="ALZ159"/>
      <c r="AMA159"/>
      <c r="AMB159"/>
      <c r="AMC159"/>
      <c r="AMD159"/>
      <c r="AME159"/>
      <c r="AMF159"/>
      <c r="AMG159"/>
      <c r="AMH159"/>
      <c r="AMI159"/>
      <c r="AMJ159"/>
    </row>
    <row r="160" spans="1:1024" s="74" customFormat="1" ht="21" x14ac:dyDescent="0.25">
      <c r="A160" s="619">
        <v>1</v>
      </c>
      <c r="B160" s="619"/>
      <c r="C160" s="173">
        <v>2</v>
      </c>
      <c r="D160" s="174">
        <v>3</v>
      </c>
      <c r="E160" s="174">
        <v>4</v>
      </c>
      <c r="F160" s="174">
        <v>5</v>
      </c>
      <c r="G160" s="174" t="s">
        <v>10</v>
      </c>
      <c r="H160" s="174" t="s">
        <v>11</v>
      </c>
      <c r="ALX160" s="70"/>
      <c r="ALY160"/>
      <c r="ALZ160"/>
      <c r="AMA160"/>
      <c r="AMB160"/>
      <c r="AMC160"/>
      <c r="AMD160"/>
      <c r="AME160"/>
      <c r="AMF160"/>
      <c r="AMG160"/>
      <c r="AMH160"/>
      <c r="AMI160"/>
      <c r="AMJ160"/>
    </row>
    <row r="161" spans="1:1024" s="74" customFormat="1" x14ac:dyDescent="0.25">
      <c r="A161" s="323">
        <v>32</v>
      </c>
      <c r="B161" s="324" t="s">
        <v>43</v>
      </c>
      <c r="C161" s="325">
        <f>SUM(C162,C167,C174,C184)</f>
        <v>40933</v>
      </c>
      <c r="D161" s="325">
        <f>SUM(D162,D167,D174,D184)</f>
        <v>74015</v>
      </c>
      <c r="E161" s="325">
        <f>SUM(E162,E167,E174,E184)</f>
        <v>74015</v>
      </c>
      <c r="F161" s="325">
        <f>SUM(F162,F167,F174,F184)</f>
        <v>37752</v>
      </c>
      <c r="G161" s="325">
        <f t="shared" ref="G161:G168" si="5">F161/C161*100</f>
        <v>92.228764077883369</v>
      </c>
      <c r="H161" s="326">
        <f t="shared" ref="H161:H178" si="6">F161/E161*100</f>
        <v>51.005877187056683</v>
      </c>
      <c r="ALX161" s="70"/>
      <c r="ALY161"/>
      <c r="ALZ161"/>
      <c r="AMA161"/>
      <c r="AMB161"/>
      <c r="AMC161"/>
      <c r="AMD161"/>
      <c r="AME161"/>
      <c r="AMF161"/>
      <c r="AMG161"/>
      <c r="AMH161"/>
      <c r="AMI161"/>
      <c r="AMJ161"/>
    </row>
    <row r="162" spans="1:1024" s="74" customFormat="1" x14ac:dyDescent="0.25">
      <c r="A162" s="223">
        <v>321</v>
      </c>
      <c r="B162" s="224" t="s">
        <v>44</v>
      </c>
      <c r="C162" s="327">
        <f>SUM(C163:C166)</f>
        <v>7745</v>
      </c>
      <c r="D162" s="327">
        <f>SUM(D163:D166)</f>
        <v>16980</v>
      </c>
      <c r="E162" s="327">
        <f>SUM(E163:E166)</f>
        <v>16980</v>
      </c>
      <c r="F162" s="327">
        <f>SUM(F163:F166)</f>
        <v>10767</v>
      </c>
      <c r="G162" s="225">
        <f t="shared" si="5"/>
        <v>139.0187217559716</v>
      </c>
      <c r="H162" s="226">
        <f t="shared" si="6"/>
        <v>63.409893992932865</v>
      </c>
      <c r="ALX162" s="70"/>
      <c r="ALY162"/>
      <c r="ALZ162"/>
      <c r="AMA162"/>
      <c r="AMB162"/>
      <c r="AMC162"/>
      <c r="AMD162"/>
      <c r="AME162"/>
      <c r="AMF162"/>
      <c r="AMG162"/>
      <c r="AMH162"/>
      <c r="AMI162"/>
      <c r="AMJ162"/>
    </row>
    <row r="163" spans="1:1024" s="74" customFormat="1" x14ac:dyDescent="0.25">
      <c r="A163" s="179" t="s">
        <v>45</v>
      </c>
      <c r="B163" s="180" t="s">
        <v>46</v>
      </c>
      <c r="C163" s="328">
        <v>1742</v>
      </c>
      <c r="D163" s="182">
        <v>2900</v>
      </c>
      <c r="E163" s="230">
        <v>2900</v>
      </c>
      <c r="F163" s="230">
        <v>2946</v>
      </c>
      <c r="G163" s="230">
        <f t="shared" si="5"/>
        <v>169.11595866819746</v>
      </c>
      <c r="H163" s="231">
        <f t="shared" si="6"/>
        <v>101.58620689655173</v>
      </c>
      <c r="ALX163" s="70"/>
      <c r="ALY163"/>
      <c r="ALZ163"/>
      <c r="AMA163"/>
      <c r="AMB163"/>
      <c r="AMC163"/>
      <c r="AMD163"/>
      <c r="AME163"/>
      <c r="AMF163"/>
      <c r="AMG163"/>
      <c r="AMH163"/>
      <c r="AMI163"/>
      <c r="AMJ163"/>
    </row>
    <row r="164" spans="1:1024" s="74" customFormat="1" x14ac:dyDescent="0.25">
      <c r="A164" s="329">
        <v>3212</v>
      </c>
      <c r="B164" s="180" t="s">
        <v>166</v>
      </c>
      <c r="C164" s="328">
        <v>5750</v>
      </c>
      <c r="D164" s="182">
        <v>13655</v>
      </c>
      <c r="E164" s="230">
        <v>13655</v>
      </c>
      <c r="F164" s="230">
        <v>7575</v>
      </c>
      <c r="G164" s="230">
        <f t="shared" si="5"/>
        <v>131.7391304347826</v>
      </c>
      <c r="H164" s="231">
        <f t="shared" si="6"/>
        <v>55.474185280117169</v>
      </c>
      <c r="ALX164" s="70"/>
      <c r="ALY164"/>
      <c r="ALZ164"/>
      <c r="AMA164"/>
      <c r="AMB164"/>
      <c r="AMC164"/>
      <c r="AMD164"/>
      <c r="AME164"/>
      <c r="AMF164"/>
      <c r="AMG164"/>
      <c r="AMH164"/>
      <c r="AMI164"/>
      <c r="AMJ164"/>
    </row>
    <row r="165" spans="1:1024" s="74" customFormat="1" x14ac:dyDescent="0.25">
      <c r="A165" s="329">
        <v>3213</v>
      </c>
      <c r="B165" s="180" t="s">
        <v>49</v>
      </c>
      <c r="C165" s="328">
        <v>226</v>
      </c>
      <c r="D165" s="182">
        <v>398</v>
      </c>
      <c r="E165" s="230">
        <v>398</v>
      </c>
      <c r="F165" s="230">
        <v>246</v>
      </c>
      <c r="G165" s="230">
        <f t="shared" si="5"/>
        <v>108.84955752212389</v>
      </c>
      <c r="H165" s="231">
        <f t="shared" si="6"/>
        <v>61.809045226130657</v>
      </c>
      <c r="ALX165" s="70"/>
      <c r="ALY165"/>
      <c r="ALZ165"/>
      <c r="AMA165"/>
      <c r="AMB165"/>
      <c r="AMC165"/>
      <c r="AMD165"/>
      <c r="AME165"/>
      <c r="AMF165"/>
      <c r="AMG165"/>
      <c r="AMH165"/>
      <c r="AMI165"/>
      <c r="AMJ165"/>
    </row>
    <row r="166" spans="1:1024" s="74" customFormat="1" x14ac:dyDescent="0.25">
      <c r="A166" s="329">
        <v>3214</v>
      </c>
      <c r="B166" s="180" t="s">
        <v>50</v>
      </c>
      <c r="C166" s="328">
        <v>27</v>
      </c>
      <c r="D166" s="182">
        <v>27</v>
      </c>
      <c r="E166" s="230">
        <v>27</v>
      </c>
      <c r="F166" s="230">
        <v>0</v>
      </c>
      <c r="G166" s="230">
        <f t="shared" si="5"/>
        <v>0</v>
      </c>
      <c r="H166" s="231">
        <f t="shared" si="6"/>
        <v>0</v>
      </c>
      <c r="ALX166" s="70"/>
      <c r="ALY166"/>
      <c r="ALZ166"/>
      <c r="AMA166"/>
      <c r="AMB166"/>
      <c r="AMC166"/>
      <c r="AMD166"/>
      <c r="AME166"/>
      <c r="AMF166"/>
      <c r="AMG166"/>
      <c r="AMH166"/>
      <c r="AMI166"/>
      <c r="AMJ166"/>
    </row>
    <row r="167" spans="1:1024" s="74" customFormat="1" x14ac:dyDescent="0.25">
      <c r="A167" s="330">
        <v>322</v>
      </c>
      <c r="B167" s="331" t="s">
        <v>51</v>
      </c>
      <c r="C167" s="332">
        <f>SUM(C168:C173)</f>
        <v>21750</v>
      </c>
      <c r="D167" s="332">
        <f>SUM(D168:D173)</f>
        <v>31870</v>
      </c>
      <c r="E167" s="332">
        <f>SUM(E168:E173)</f>
        <v>31870</v>
      </c>
      <c r="F167" s="332">
        <f>SUM(F168:F173)</f>
        <v>16173</v>
      </c>
      <c r="G167" s="225">
        <f t="shared" si="5"/>
        <v>74.358620689655169</v>
      </c>
      <c r="H167" s="226">
        <f t="shared" si="6"/>
        <v>50.746783809224972</v>
      </c>
      <c r="ALX167" s="70"/>
      <c r="ALY167"/>
      <c r="ALZ167"/>
      <c r="AMA167"/>
      <c r="AMB167"/>
      <c r="AMC167"/>
      <c r="AMD167"/>
      <c r="AME167"/>
      <c r="AMF167"/>
      <c r="AMG167"/>
      <c r="AMH167"/>
      <c r="AMI167"/>
      <c r="AMJ167"/>
    </row>
    <row r="168" spans="1:1024" s="74" customFormat="1" ht="22.5" x14ac:dyDescent="0.25">
      <c r="A168" s="329">
        <v>3221</v>
      </c>
      <c r="B168" s="180" t="s">
        <v>53</v>
      </c>
      <c r="C168" s="328">
        <v>2362</v>
      </c>
      <c r="D168" s="182">
        <v>4731</v>
      </c>
      <c r="E168" s="230">
        <v>4731</v>
      </c>
      <c r="F168" s="230">
        <v>3659</v>
      </c>
      <c r="G168" s="230">
        <f t="shared" si="5"/>
        <v>154.91109229466554</v>
      </c>
      <c r="H168" s="231">
        <f t="shared" si="6"/>
        <v>77.340942718241394</v>
      </c>
      <c r="ALX168" s="70"/>
      <c r="ALY168"/>
      <c r="ALZ168"/>
      <c r="AMA168"/>
      <c r="AMB168"/>
      <c r="AMC168"/>
      <c r="AMD168"/>
      <c r="AME168"/>
      <c r="AMF168"/>
      <c r="AMG168"/>
      <c r="AMH168"/>
      <c r="AMI168"/>
      <c r="AMJ168"/>
    </row>
    <row r="169" spans="1:1024" s="74" customFormat="1" x14ac:dyDescent="0.25">
      <c r="A169" s="329">
        <v>3222</v>
      </c>
      <c r="B169" s="180" t="s">
        <v>167</v>
      </c>
      <c r="C169" s="328">
        <v>54</v>
      </c>
      <c r="D169" s="182">
        <v>93</v>
      </c>
      <c r="E169" s="230">
        <v>93</v>
      </c>
      <c r="F169" s="230">
        <v>0</v>
      </c>
      <c r="G169" s="230">
        <v>0</v>
      </c>
      <c r="H169" s="231">
        <f t="shared" si="6"/>
        <v>0</v>
      </c>
      <c r="ALX169" s="70"/>
      <c r="ALY169"/>
      <c r="ALZ169"/>
      <c r="AMA169"/>
      <c r="AMB169"/>
      <c r="AMC169"/>
      <c r="AMD169"/>
      <c r="AME169"/>
      <c r="AMF169"/>
      <c r="AMG169"/>
      <c r="AMH169"/>
      <c r="AMI169"/>
      <c r="AMJ169"/>
    </row>
    <row r="170" spans="1:1024" s="74" customFormat="1" x14ac:dyDescent="0.25">
      <c r="A170" s="329">
        <v>3223</v>
      </c>
      <c r="B170" s="180" t="s">
        <v>56</v>
      </c>
      <c r="C170" s="328">
        <v>18155</v>
      </c>
      <c r="D170" s="182">
        <v>24915</v>
      </c>
      <c r="E170" s="230">
        <v>24915</v>
      </c>
      <c r="F170" s="230">
        <v>11450</v>
      </c>
      <c r="G170" s="230">
        <f t="shared" ref="G170:G178" si="7">F170/C170*100</f>
        <v>63.068025337372625</v>
      </c>
      <c r="H170" s="231">
        <f t="shared" si="6"/>
        <v>45.956251254264501</v>
      </c>
      <c r="ALX170" s="70"/>
      <c r="ALY170"/>
      <c r="ALZ170"/>
      <c r="AMA170"/>
      <c r="AMB170"/>
      <c r="AMC170"/>
      <c r="AMD170"/>
      <c r="AME170"/>
      <c r="AMF170"/>
      <c r="AMG170"/>
      <c r="AMH170"/>
      <c r="AMI170"/>
      <c r="AMJ170"/>
    </row>
    <row r="171" spans="1:1024" s="74" customFormat="1" ht="22.5" x14ac:dyDescent="0.25">
      <c r="A171" s="329">
        <v>3224</v>
      </c>
      <c r="B171" s="180" t="s">
        <v>168</v>
      </c>
      <c r="C171" s="328">
        <v>269</v>
      </c>
      <c r="D171" s="182">
        <v>956</v>
      </c>
      <c r="E171" s="230">
        <v>956</v>
      </c>
      <c r="F171" s="230">
        <v>972</v>
      </c>
      <c r="G171" s="230">
        <f t="shared" si="7"/>
        <v>361.33828996282529</v>
      </c>
      <c r="H171" s="231">
        <f t="shared" si="6"/>
        <v>101.67364016736403</v>
      </c>
      <c r="ALX171" s="70"/>
      <c r="ALY171"/>
      <c r="ALZ171"/>
      <c r="AMA171"/>
      <c r="AMB171"/>
      <c r="AMC171"/>
      <c r="AMD171"/>
      <c r="AME171"/>
      <c r="AMF171"/>
      <c r="AMG171"/>
      <c r="AMH171"/>
      <c r="AMI171"/>
      <c r="AMJ171"/>
    </row>
    <row r="172" spans="1:1024" s="74" customFormat="1" x14ac:dyDescent="0.25">
      <c r="A172" s="329">
        <v>3225</v>
      </c>
      <c r="B172" s="180" t="s">
        <v>169</v>
      </c>
      <c r="C172" s="328">
        <v>910</v>
      </c>
      <c r="D172" s="182">
        <v>910</v>
      </c>
      <c r="E172" s="230">
        <v>910</v>
      </c>
      <c r="F172" s="230">
        <v>22</v>
      </c>
      <c r="G172" s="230">
        <f t="shared" si="7"/>
        <v>2.4175824175824179</v>
      </c>
      <c r="H172" s="231">
        <f t="shared" si="6"/>
        <v>2.4175824175824179</v>
      </c>
      <c r="ALX172" s="70"/>
      <c r="ALY172"/>
      <c r="ALZ172"/>
      <c r="AMA172"/>
      <c r="AMB172"/>
      <c r="AMC172"/>
      <c r="AMD172"/>
      <c r="AME172"/>
      <c r="AMF172"/>
      <c r="AMG172"/>
      <c r="AMH172"/>
      <c r="AMI172"/>
      <c r="AMJ172"/>
    </row>
    <row r="173" spans="1:1024" s="74" customFormat="1" ht="22.5" x14ac:dyDescent="0.25">
      <c r="A173" s="329">
        <v>3227</v>
      </c>
      <c r="B173" s="180" t="s">
        <v>60</v>
      </c>
      <c r="C173" s="328">
        <v>0</v>
      </c>
      <c r="D173" s="182">
        <v>265</v>
      </c>
      <c r="E173" s="230">
        <v>265</v>
      </c>
      <c r="F173" s="230">
        <v>70</v>
      </c>
      <c r="G173" s="230" t="e">
        <f t="shared" si="7"/>
        <v>#DIV/0!</v>
      </c>
      <c r="H173" s="231">
        <f t="shared" si="6"/>
        <v>26.415094339622641</v>
      </c>
      <c r="ALX173" s="70"/>
      <c r="ALY173"/>
      <c r="ALZ173"/>
      <c r="AMA173"/>
      <c r="AMB173"/>
      <c r="AMC173"/>
      <c r="AMD173"/>
      <c r="AME173"/>
      <c r="AMF173"/>
      <c r="AMG173"/>
      <c r="AMH173"/>
      <c r="AMI173"/>
      <c r="AMJ173"/>
    </row>
    <row r="174" spans="1:1024" s="74" customFormat="1" x14ac:dyDescent="0.25">
      <c r="A174" s="330">
        <v>323</v>
      </c>
      <c r="B174" s="331" t="s">
        <v>61</v>
      </c>
      <c r="C174" s="332">
        <f>SUM(C175:C183)</f>
        <v>10841</v>
      </c>
      <c r="D174" s="332">
        <f>SUM(D175:D183)</f>
        <v>24450</v>
      </c>
      <c r="E174" s="332">
        <f>SUM(E175:E183)</f>
        <v>24450</v>
      </c>
      <c r="F174" s="332">
        <f>SUM(F175:F183)</f>
        <v>10652</v>
      </c>
      <c r="G174" s="225">
        <f t="shared" si="7"/>
        <v>98.25661839313716</v>
      </c>
      <c r="H174" s="226">
        <f t="shared" si="6"/>
        <v>43.56646216768916</v>
      </c>
      <c r="ALX174" s="70"/>
      <c r="ALY174"/>
      <c r="ALZ174"/>
      <c r="AMA174"/>
      <c r="AMB174"/>
      <c r="AMC174"/>
      <c r="AMD174"/>
      <c r="AME174"/>
      <c r="AMF174"/>
      <c r="AMG174"/>
      <c r="AMH174"/>
      <c r="AMI174"/>
      <c r="AMJ174"/>
    </row>
    <row r="175" spans="1:1024" s="74" customFormat="1" x14ac:dyDescent="0.25">
      <c r="A175" s="329">
        <v>3231</v>
      </c>
      <c r="B175" s="180" t="s">
        <v>170</v>
      </c>
      <c r="C175" s="328">
        <v>1353</v>
      </c>
      <c r="D175" s="182">
        <v>2787</v>
      </c>
      <c r="E175" s="230">
        <v>2787</v>
      </c>
      <c r="F175" s="230">
        <v>1116</v>
      </c>
      <c r="G175" s="230">
        <f t="shared" si="7"/>
        <v>82.483370288248338</v>
      </c>
      <c r="H175" s="231">
        <f t="shared" si="6"/>
        <v>40.043057050592033</v>
      </c>
      <c r="ALX175" s="70"/>
      <c r="ALY175"/>
      <c r="ALZ175"/>
      <c r="AMA175"/>
      <c r="AMB175"/>
      <c r="AMC175"/>
      <c r="AMD175"/>
      <c r="AME175"/>
      <c r="AMF175"/>
      <c r="AMG175"/>
      <c r="AMH175"/>
      <c r="AMI175"/>
      <c r="AMJ175"/>
    </row>
    <row r="176" spans="1:1024" s="74" customFormat="1" ht="22.5" x14ac:dyDescent="0.25">
      <c r="A176" s="329">
        <v>3232</v>
      </c>
      <c r="B176" s="180" t="s">
        <v>65</v>
      </c>
      <c r="C176" s="328">
        <v>299</v>
      </c>
      <c r="D176" s="182">
        <v>1885</v>
      </c>
      <c r="E176" s="230">
        <v>1885</v>
      </c>
      <c r="F176" s="230">
        <v>1157</v>
      </c>
      <c r="G176" s="230">
        <f t="shared" si="7"/>
        <v>386.95652173913044</v>
      </c>
      <c r="H176" s="231">
        <f t="shared" si="6"/>
        <v>61.379310344827587</v>
      </c>
      <c r="ALX176" s="70"/>
      <c r="ALY176"/>
      <c r="ALZ176"/>
      <c r="AMA176"/>
      <c r="AMB176"/>
      <c r="AMC176"/>
      <c r="AMD176"/>
      <c r="AME176"/>
      <c r="AMF176"/>
      <c r="AMG176"/>
      <c r="AMH176"/>
      <c r="AMI176"/>
      <c r="AMJ176"/>
    </row>
    <row r="177" spans="1:1024" s="74" customFormat="1" x14ac:dyDescent="0.25">
      <c r="A177" s="329">
        <v>3233</v>
      </c>
      <c r="B177" s="180" t="s">
        <v>171</v>
      </c>
      <c r="C177" s="328">
        <v>85</v>
      </c>
      <c r="D177" s="182">
        <v>93</v>
      </c>
      <c r="E177" s="230">
        <v>93</v>
      </c>
      <c r="F177" s="230">
        <v>0</v>
      </c>
      <c r="G177" s="230">
        <f t="shared" si="7"/>
        <v>0</v>
      </c>
      <c r="H177" s="231">
        <f t="shared" si="6"/>
        <v>0</v>
      </c>
      <c r="ALX177" s="70"/>
      <c r="ALY177"/>
      <c r="ALZ177"/>
      <c r="AMA177"/>
      <c r="AMB177"/>
      <c r="AMC177"/>
      <c r="AMD177"/>
      <c r="AME177"/>
      <c r="AMF177"/>
      <c r="AMG177"/>
      <c r="AMH177"/>
      <c r="AMI177"/>
      <c r="AMJ177"/>
    </row>
    <row r="178" spans="1:1024" s="74" customFormat="1" x14ac:dyDescent="0.25">
      <c r="A178" s="329">
        <v>3234</v>
      </c>
      <c r="B178" s="180" t="s">
        <v>68</v>
      </c>
      <c r="C178" s="328">
        <v>7281</v>
      </c>
      <c r="D178" s="182">
        <v>14936</v>
      </c>
      <c r="E178" s="230">
        <v>14936</v>
      </c>
      <c r="F178" s="230">
        <v>6378</v>
      </c>
      <c r="G178" s="230">
        <f t="shared" si="7"/>
        <v>87.597857437165231</v>
      </c>
      <c r="H178" s="231">
        <f t="shared" si="6"/>
        <v>42.702196036422066</v>
      </c>
      <c r="ALX178" s="70"/>
      <c r="ALY178"/>
      <c r="ALZ178"/>
      <c r="AMA178"/>
      <c r="AMB178"/>
      <c r="AMC178"/>
      <c r="AMD178"/>
      <c r="AME178"/>
      <c r="AMF178"/>
      <c r="AMG178"/>
      <c r="AMH178"/>
      <c r="AMI178"/>
      <c r="AMJ178"/>
    </row>
    <row r="179" spans="1:1024" s="74" customFormat="1" x14ac:dyDescent="0.25">
      <c r="A179" s="329">
        <v>3235</v>
      </c>
      <c r="B179" s="180" t="s">
        <v>172</v>
      </c>
      <c r="C179" s="328">
        <v>0</v>
      </c>
      <c r="D179" s="182">
        <v>0</v>
      </c>
      <c r="E179" s="230">
        <v>0</v>
      </c>
      <c r="F179" s="230">
        <v>0</v>
      </c>
      <c r="G179" s="230">
        <v>0</v>
      </c>
      <c r="H179" s="231">
        <v>0</v>
      </c>
      <c r="ALX179" s="70"/>
      <c r="ALY179"/>
      <c r="ALZ179"/>
      <c r="AMA179"/>
      <c r="AMB179"/>
      <c r="AMC179"/>
      <c r="AMD179"/>
      <c r="AME179"/>
      <c r="AMF179"/>
      <c r="AMG179"/>
      <c r="AMH179"/>
      <c r="AMI179"/>
      <c r="AMJ179"/>
    </row>
    <row r="180" spans="1:1024" s="74" customFormat="1" x14ac:dyDescent="0.25">
      <c r="A180" s="329">
        <v>3236</v>
      </c>
      <c r="B180" s="180" t="s">
        <v>70</v>
      </c>
      <c r="C180" s="328">
        <v>66</v>
      </c>
      <c r="D180" s="182">
        <v>2389</v>
      </c>
      <c r="E180" s="230">
        <v>2389</v>
      </c>
      <c r="F180" s="230">
        <v>0</v>
      </c>
      <c r="G180" s="230">
        <f>F180/C180*100</f>
        <v>0</v>
      </c>
      <c r="H180" s="231">
        <f t="shared" ref="H180:H192" si="8">F180/E180*100</f>
        <v>0</v>
      </c>
      <c r="ALX180" s="70"/>
      <c r="ALY180"/>
      <c r="ALZ180"/>
      <c r="AMA180"/>
      <c r="AMB180"/>
      <c r="AMC180"/>
      <c r="AMD180"/>
      <c r="AME180"/>
      <c r="AMF180"/>
      <c r="AMG180"/>
      <c r="AMH180"/>
      <c r="AMI180"/>
      <c r="AMJ180"/>
    </row>
    <row r="181" spans="1:1024" s="74" customFormat="1" x14ac:dyDescent="0.25">
      <c r="A181" s="329">
        <v>3237</v>
      </c>
      <c r="B181" s="180" t="s">
        <v>173</v>
      </c>
      <c r="C181" s="328">
        <v>0</v>
      </c>
      <c r="D181" s="182">
        <v>0</v>
      </c>
      <c r="E181" s="230">
        <f>D181</f>
        <v>0</v>
      </c>
      <c r="F181" s="230">
        <f>E181</f>
        <v>0</v>
      </c>
      <c r="G181" s="230" t="e">
        <f>F181/C181*100</f>
        <v>#DIV/0!</v>
      </c>
      <c r="H181" s="231" t="e">
        <f t="shared" si="8"/>
        <v>#DIV/0!</v>
      </c>
      <c r="ALX181" s="70"/>
      <c r="ALY181"/>
      <c r="ALZ181"/>
      <c r="AMA181"/>
      <c r="AMB181"/>
      <c r="AMC181"/>
      <c r="AMD181"/>
      <c r="AME181"/>
      <c r="AMF181"/>
      <c r="AMG181"/>
      <c r="AMH181"/>
      <c r="AMI181"/>
      <c r="AMJ181"/>
    </row>
    <row r="182" spans="1:1024" s="74" customFormat="1" x14ac:dyDescent="0.25">
      <c r="A182" s="329">
        <v>3238</v>
      </c>
      <c r="B182" s="180" t="s">
        <v>73</v>
      </c>
      <c r="C182" s="328">
        <v>1246</v>
      </c>
      <c r="D182" s="182">
        <v>1460</v>
      </c>
      <c r="E182" s="230">
        <v>1460</v>
      </c>
      <c r="F182" s="230">
        <v>1434</v>
      </c>
      <c r="G182" s="230">
        <f>F182/C182*100</f>
        <v>115.08828250401284</v>
      </c>
      <c r="H182" s="231">
        <f t="shared" si="8"/>
        <v>98.219178082191789</v>
      </c>
      <c r="ALX182" s="70"/>
      <c r="ALY182"/>
      <c r="ALZ182"/>
      <c r="AMA182"/>
      <c r="AMB182"/>
      <c r="AMC182"/>
      <c r="AMD182"/>
      <c r="AME182"/>
      <c r="AMF182"/>
      <c r="AMG182"/>
      <c r="AMH182"/>
      <c r="AMI182"/>
      <c r="AMJ182"/>
    </row>
    <row r="183" spans="1:1024" s="74" customFormat="1" x14ac:dyDescent="0.25">
      <c r="A183" s="179">
        <v>3239</v>
      </c>
      <c r="B183" s="180" t="s">
        <v>75</v>
      </c>
      <c r="C183" s="328">
        <v>511</v>
      </c>
      <c r="D183" s="182">
        <v>900</v>
      </c>
      <c r="E183" s="230">
        <v>900</v>
      </c>
      <c r="F183" s="230">
        <v>567</v>
      </c>
      <c r="G183" s="230">
        <f>F183/C183*100</f>
        <v>110.95890410958904</v>
      </c>
      <c r="H183" s="231">
        <f t="shared" si="8"/>
        <v>63</v>
      </c>
      <c r="ALX183" s="70"/>
      <c r="ALY183"/>
      <c r="ALZ183"/>
      <c r="AMA183"/>
      <c r="AMB183"/>
      <c r="AMC183"/>
      <c r="AMD183"/>
      <c r="AME183"/>
      <c r="AMF183"/>
      <c r="AMG183"/>
      <c r="AMH183"/>
      <c r="AMI183"/>
      <c r="AMJ183"/>
    </row>
    <row r="184" spans="1:1024" s="74" customFormat="1" x14ac:dyDescent="0.25">
      <c r="A184" s="333">
        <v>329</v>
      </c>
      <c r="B184" s="331" t="s">
        <v>77</v>
      </c>
      <c r="C184" s="332">
        <f>SUM(C185:C189)</f>
        <v>597</v>
      </c>
      <c r="D184" s="332">
        <f>SUM(D185:D189)</f>
        <v>715</v>
      </c>
      <c r="E184" s="332">
        <f>SUM(E185:E189)</f>
        <v>715</v>
      </c>
      <c r="F184" s="332">
        <f>SUM(F185:F189)</f>
        <v>160</v>
      </c>
      <c r="G184" s="225">
        <f>F184/C184*100</f>
        <v>26.800670016750416</v>
      </c>
      <c r="H184" s="226">
        <f t="shared" si="8"/>
        <v>22.377622377622377</v>
      </c>
      <c r="ALX184" s="70"/>
      <c r="ALY184"/>
      <c r="ALZ184"/>
      <c r="AMA184"/>
      <c r="AMB184"/>
      <c r="AMC184"/>
      <c r="AMD184"/>
      <c r="AME184"/>
      <c r="AMF184"/>
      <c r="AMG184"/>
      <c r="AMH184"/>
      <c r="AMI184"/>
      <c r="AMJ184"/>
    </row>
    <row r="185" spans="1:1024" s="74" customFormat="1" x14ac:dyDescent="0.25">
      <c r="A185" s="227">
        <v>3292</v>
      </c>
      <c r="B185" s="228" t="s">
        <v>80</v>
      </c>
      <c r="C185" s="334">
        <v>0</v>
      </c>
      <c r="D185" s="334">
        <v>0</v>
      </c>
      <c r="E185" s="230">
        <v>0</v>
      </c>
      <c r="F185" s="230">
        <v>0</v>
      </c>
      <c r="G185" s="230">
        <v>0</v>
      </c>
      <c r="H185" s="231" t="e">
        <f t="shared" si="8"/>
        <v>#DIV/0!</v>
      </c>
      <c r="ALX185" s="70"/>
      <c r="ALY185"/>
      <c r="ALZ185"/>
      <c r="AMA185"/>
      <c r="AMB185"/>
      <c r="AMC185"/>
      <c r="AMD185"/>
      <c r="AME185"/>
      <c r="AMF185"/>
      <c r="AMG185"/>
      <c r="AMH185"/>
      <c r="AMI185"/>
      <c r="AMJ185"/>
    </row>
    <row r="186" spans="1:1024" s="74" customFormat="1" x14ac:dyDescent="0.25">
      <c r="A186" s="179">
        <v>3293</v>
      </c>
      <c r="B186" s="180" t="s">
        <v>82</v>
      </c>
      <c r="C186" s="328">
        <v>199</v>
      </c>
      <c r="D186" s="182">
        <v>199</v>
      </c>
      <c r="E186" s="230">
        <v>199</v>
      </c>
      <c r="F186" s="230">
        <v>0</v>
      </c>
      <c r="G186" s="230">
        <f t="shared" ref="G186:G192" si="9">F186/C186*100</f>
        <v>0</v>
      </c>
      <c r="H186" s="231">
        <f t="shared" si="8"/>
        <v>0</v>
      </c>
      <c r="ALX186" s="70"/>
      <c r="ALY186"/>
      <c r="ALZ186"/>
      <c r="AMA186"/>
      <c r="AMB186"/>
      <c r="AMC186"/>
      <c r="AMD186"/>
      <c r="AME186"/>
      <c r="AMF186"/>
      <c r="AMG186"/>
      <c r="AMH186"/>
      <c r="AMI186"/>
      <c r="AMJ186"/>
    </row>
    <row r="187" spans="1:1024" s="74" customFormat="1" x14ac:dyDescent="0.25">
      <c r="A187" s="179">
        <v>3294</v>
      </c>
      <c r="B187" s="180" t="s">
        <v>83</v>
      </c>
      <c r="C187" s="328">
        <v>66</v>
      </c>
      <c r="D187" s="182">
        <v>66</v>
      </c>
      <c r="E187" s="230">
        <v>66</v>
      </c>
      <c r="F187" s="230">
        <v>35</v>
      </c>
      <c r="G187" s="230">
        <f t="shared" si="9"/>
        <v>53.030303030303031</v>
      </c>
      <c r="H187" s="231">
        <f t="shared" si="8"/>
        <v>53.030303030303031</v>
      </c>
      <c r="ALX187" s="70"/>
      <c r="ALY187"/>
      <c r="ALZ187"/>
      <c r="AMA187"/>
      <c r="AMB187"/>
      <c r="AMC187"/>
      <c r="AMD187"/>
      <c r="AME187"/>
      <c r="AMF187"/>
      <c r="AMG187"/>
      <c r="AMH187"/>
      <c r="AMI187"/>
      <c r="AMJ187"/>
    </row>
    <row r="188" spans="1:1024" s="74" customFormat="1" x14ac:dyDescent="0.25">
      <c r="A188" s="179">
        <v>3295</v>
      </c>
      <c r="B188" s="180" t="s">
        <v>84</v>
      </c>
      <c r="C188" s="328">
        <v>0</v>
      </c>
      <c r="D188" s="182">
        <v>0</v>
      </c>
      <c r="E188" s="230">
        <v>0</v>
      </c>
      <c r="F188" s="230">
        <f>E188</f>
        <v>0</v>
      </c>
      <c r="G188" s="230" t="e">
        <f t="shared" si="9"/>
        <v>#DIV/0!</v>
      </c>
      <c r="H188" s="231" t="e">
        <f t="shared" si="8"/>
        <v>#DIV/0!</v>
      </c>
      <c r="ALX188" s="70"/>
      <c r="ALY188"/>
      <c r="ALZ188"/>
      <c r="AMA188"/>
      <c r="AMB188"/>
      <c r="AMC188"/>
      <c r="AMD188"/>
      <c r="AME188"/>
      <c r="AMF188"/>
      <c r="AMG188"/>
      <c r="AMH188"/>
      <c r="AMI188"/>
      <c r="AMJ188"/>
    </row>
    <row r="189" spans="1:1024" s="74" customFormat="1" x14ac:dyDescent="0.25">
      <c r="A189" s="179">
        <v>3299</v>
      </c>
      <c r="B189" s="180" t="s">
        <v>77</v>
      </c>
      <c r="C189" s="328">
        <v>332</v>
      </c>
      <c r="D189" s="182">
        <v>450</v>
      </c>
      <c r="E189" s="230">
        <v>450</v>
      </c>
      <c r="F189" s="230">
        <v>125</v>
      </c>
      <c r="G189" s="230">
        <f t="shared" si="9"/>
        <v>37.650602409638559</v>
      </c>
      <c r="H189" s="231">
        <f t="shared" si="8"/>
        <v>27.777777777777779</v>
      </c>
      <c r="ALX189" s="70"/>
      <c r="ALY189"/>
      <c r="ALZ189"/>
      <c r="AMA189"/>
      <c r="AMB189"/>
      <c r="AMC189"/>
      <c r="AMD189"/>
      <c r="AME189"/>
      <c r="AMF189"/>
      <c r="AMG189"/>
      <c r="AMH189"/>
      <c r="AMI189"/>
      <c r="AMJ189"/>
    </row>
    <row r="190" spans="1:1024" s="74" customFormat="1" x14ac:dyDescent="0.25">
      <c r="A190" s="335">
        <v>34</v>
      </c>
      <c r="B190" s="336" t="s">
        <v>87</v>
      </c>
      <c r="C190" s="337">
        <f>SUM(C191)</f>
        <v>255</v>
      </c>
      <c r="D190" s="337">
        <f>SUM(D191)</f>
        <v>305</v>
      </c>
      <c r="E190" s="337">
        <f>SUM(E191)</f>
        <v>305</v>
      </c>
      <c r="F190" s="337">
        <f>SUM(F191)</f>
        <v>247</v>
      </c>
      <c r="G190" s="276">
        <f t="shared" si="9"/>
        <v>96.862745098039213</v>
      </c>
      <c r="H190" s="338">
        <f t="shared" si="8"/>
        <v>80.983606557377058</v>
      </c>
      <c r="ALX190" s="70"/>
      <c r="ALY190"/>
      <c r="ALZ190"/>
      <c r="AMA190"/>
      <c r="AMB190"/>
      <c r="AMC190"/>
      <c r="AMD190"/>
      <c r="AME190"/>
      <c r="AMF190"/>
      <c r="AMG190"/>
      <c r="AMH190"/>
      <c r="AMI190"/>
      <c r="AMJ190"/>
    </row>
    <row r="191" spans="1:1024" s="74" customFormat="1" x14ac:dyDescent="0.25">
      <c r="A191" s="333">
        <v>343</v>
      </c>
      <c r="B191" s="331" t="s">
        <v>88</v>
      </c>
      <c r="C191" s="332">
        <f>SUM(C192,C193)</f>
        <v>255</v>
      </c>
      <c r="D191" s="332">
        <f>SUM(D192,D193)</f>
        <v>305</v>
      </c>
      <c r="E191" s="225">
        <f>E192</f>
        <v>305</v>
      </c>
      <c r="F191" s="225">
        <f>F192</f>
        <v>247</v>
      </c>
      <c r="G191" s="225">
        <f t="shared" si="9"/>
        <v>96.862745098039213</v>
      </c>
      <c r="H191" s="226">
        <f t="shared" si="8"/>
        <v>80.983606557377058</v>
      </c>
      <c r="ALX191" s="70"/>
      <c r="ALY191"/>
      <c r="ALZ191"/>
      <c r="AMA191"/>
      <c r="AMB191"/>
      <c r="AMC191"/>
      <c r="AMD191"/>
      <c r="AME191"/>
      <c r="AMF191"/>
      <c r="AMG191"/>
      <c r="AMH191"/>
      <c r="AMI191"/>
      <c r="AMJ191"/>
    </row>
    <row r="192" spans="1:1024" s="74" customFormat="1" ht="22.5" x14ac:dyDescent="0.25">
      <c r="A192" s="179">
        <v>3431</v>
      </c>
      <c r="B192" s="180" t="s">
        <v>90</v>
      </c>
      <c r="C192" s="328">
        <v>255</v>
      </c>
      <c r="D192" s="182">
        <v>305</v>
      </c>
      <c r="E192" s="230">
        <v>305</v>
      </c>
      <c r="F192" s="230">
        <v>247</v>
      </c>
      <c r="G192" s="230">
        <f t="shared" si="9"/>
        <v>96.862745098039213</v>
      </c>
      <c r="H192" s="231">
        <f t="shared" si="8"/>
        <v>80.983606557377058</v>
      </c>
      <c r="ALX192" s="70"/>
      <c r="ALY192"/>
      <c r="ALZ192"/>
      <c r="AMA192"/>
      <c r="AMB192"/>
      <c r="AMC192"/>
      <c r="AMD192"/>
      <c r="AME192"/>
      <c r="AMF192"/>
      <c r="AMG192"/>
      <c r="AMH192"/>
      <c r="AMI192"/>
      <c r="AMJ192"/>
    </row>
    <row r="193" spans="1:1024" s="74" customFormat="1" x14ac:dyDescent="0.25">
      <c r="A193" s="179">
        <v>3433</v>
      </c>
      <c r="B193" s="180" t="s">
        <v>92</v>
      </c>
      <c r="C193" s="328">
        <v>0</v>
      </c>
      <c r="D193" s="182">
        <v>0</v>
      </c>
      <c r="E193" s="230">
        <f t="shared" ref="E193:F198" si="10">D193</f>
        <v>0</v>
      </c>
      <c r="F193" s="230">
        <f t="shared" si="10"/>
        <v>0</v>
      </c>
      <c r="G193" s="230">
        <v>0</v>
      </c>
      <c r="H193" s="231">
        <v>0</v>
      </c>
      <c r="ALX193" s="70"/>
      <c r="ALY193"/>
      <c r="ALZ193"/>
      <c r="AMA193"/>
      <c r="AMB193"/>
      <c r="AMC193"/>
      <c r="AMD193"/>
      <c r="AME193"/>
      <c r="AMF193"/>
      <c r="AMG193"/>
      <c r="AMH193"/>
      <c r="AMI193"/>
      <c r="AMJ193"/>
    </row>
    <row r="194" spans="1:1024" s="74" customFormat="1" x14ac:dyDescent="0.25">
      <c r="A194" s="335">
        <v>37</v>
      </c>
      <c r="B194" s="336" t="s">
        <v>174</v>
      </c>
      <c r="C194" s="337">
        <f>SUM(C195)</f>
        <v>0</v>
      </c>
      <c r="D194" s="337">
        <f>SUM(D195)</f>
        <v>0</v>
      </c>
      <c r="E194" s="276">
        <f t="shared" si="10"/>
        <v>0</v>
      </c>
      <c r="F194" s="276">
        <f t="shared" si="10"/>
        <v>0</v>
      </c>
      <c r="G194" s="276" t="e">
        <f>F194/C194*100</f>
        <v>#DIV/0!</v>
      </c>
      <c r="H194" s="338">
        <v>0</v>
      </c>
      <c r="ALX194" s="70"/>
      <c r="ALY194"/>
      <c r="ALZ194"/>
      <c r="AMA194"/>
      <c r="AMB194"/>
      <c r="AMC194"/>
      <c r="AMD194"/>
      <c r="AME194"/>
      <c r="AMF194"/>
      <c r="AMG194"/>
      <c r="AMH194"/>
      <c r="AMI194"/>
      <c r="AMJ194"/>
    </row>
    <row r="195" spans="1:1024" s="74" customFormat="1" ht="22.5" x14ac:dyDescent="0.25">
      <c r="A195" s="227">
        <v>3722</v>
      </c>
      <c r="B195" s="228" t="s">
        <v>96</v>
      </c>
      <c r="C195" s="334">
        <v>0</v>
      </c>
      <c r="D195" s="229">
        <v>0</v>
      </c>
      <c r="E195" s="230">
        <f t="shared" si="10"/>
        <v>0</v>
      </c>
      <c r="F195" s="230">
        <f t="shared" si="10"/>
        <v>0</v>
      </c>
      <c r="G195" s="230" t="e">
        <f>F195/C195*100</f>
        <v>#DIV/0!</v>
      </c>
      <c r="H195" s="231">
        <v>0</v>
      </c>
      <c r="ALX195" s="70"/>
      <c r="ALY195"/>
      <c r="ALZ195"/>
      <c r="AMA195"/>
      <c r="AMB195"/>
      <c r="AMC195"/>
      <c r="AMD195"/>
      <c r="AME195"/>
      <c r="AMF195"/>
      <c r="AMG195"/>
      <c r="AMH195"/>
      <c r="AMI195"/>
      <c r="AMJ195"/>
    </row>
    <row r="196" spans="1:1024" s="74" customFormat="1" ht="22.5" x14ac:dyDescent="0.25">
      <c r="A196" s="335">
        <v>42</v>
      </c>
      <c r="B196" s="336" t="s">
        <v>175</v>
      </c>
      <c r="C196" s="337">
        <v>0</v>
      </c>
      <c r="D196" s="337">
        <f>SUM(D197)</f>
        <v>0</v>
      </c>
      <c r="E196" s="276">
        <f t="shared" si="10"/>
        <v>0</v>
      </c>
      <c r="F196" s="276">
        <f t="shared" si="10"/>
        <v>0</v>
      </c>
      <c r="G196" s="276">
        <v>0</v>
      </c>
      <c r="H196" s="338">
        <v>0</v>
      </c>
      <c r="ALX196" s="70"/>
      <c r="ALY196"/>
      <c r="ALZ196"/>
      <c r="AMA196"/>
      <c r="AMB196"/>
      <c r="AMC196"/>
      <c r="AMD196"/>
      <c r="AME196"/>
      <c r="AMF196"/>
      <c r="AMG196"/>
      <c r="AMH196"/>
      <c r="AMI196"/>
      <c r="AMJ196"/>
    </row>
    <row r="197" spans="1:1024" s="74" customFormat="1" x14ac:dyDescent="0.25">
      <c r="A197" s="333">
        <v>424</v>
      </c>
      <c r="B197" s="331" t="s">
        <v>176</v>
      </c>
      <c r="C197" s="332">
        <f>SUM(C198)</f>
        <v>0</v>
      </c>
      <c r="D197" s="332">
        <f>SUM(D198)</f>
        <v>0</v>
      </c>
      <c r="E197" s="230">
        <f t="shared" si="10"/>
        <v>0</v>
      </c>
      <c r="F197" s="230">
        <f t="shared" si="10"/>
        <v>0</v>
      </c>
      <c r="G197" s="230">
        <v>0</v>
      </c>
      <c r="H197" s="231">
        <v>0</v>
      </c>
      <c r="ALX197" s="70"/>
      <c r="ALY197"/>
      <c r="ALZ197"/>
      <c r="AMA197"/>
      <c r="AMB197"/>
      <c r="AMC197"/>
      <c r="AMD197"/>
      <c r="AME197"/>
      <c r="AMF197"/>
      <c r="AMG197"/>
      <c r="AMH197"/>
      <c r="AMI197"/>
      <c r="AMJ197"/>
    </row>
    <row r="198" spans="1:1024" s="74" customFormat="1" x14ac:dyDescent="0.25">
      <c r="A198" s="209">
        <v>4241</v>
      </c>
      <c r="B198" s="210" t="s">
        <v>176</v>
      </c>
      <c r="C198" s="290">
        <v>0</v>
      </c>
      <c r="D198" s="212">
        <v>0</v>
      </c>
      <c r="E198" s="259">
        <f t="shared" si="10"/>
        <v>0</v>
      </c>
      <c r="F198" s="259">
        <f t="shared" si="10"/>
        <v>0</v>
      </c>
      <c r="G198" s="259">
        <v>0</v>
      </c>
      <c r="H198" s="260">
        <v>0</v>
      </c>
      <c r="ALX198" s="70"/>
      <c r="ALY198"/>
      <c r="ALZ198"/>
      <c r="AMA198"/>
      <c r="AMB198"/>
      <c r="AMC198"/>
      <c r="AMD198"/>
      <c r="AME198"/>
      <c r="AMF198"/>
      <c r="AMG198"/>
      <c r="AMH198"/>
      <c r="AMI198"/>
      <c r="AMJ198"/>
    </row>
    <row r="199" spans="1:1024" s="74" customFormat="1" x14ac:dyDescent="0.25">
      <c r="A199" s="640" t="s">
        <v>177</v>
      </c>
      <c r="B199" s="640"/>
      <c r="C199" s="191">
        <f>SUM(C161,C190,C194)</f>
        <v>41188</v>
      </c>
      <c r="D199" s="191">
        <f>SUM(D161,D190,D194)</f>
        <v>74320</v>
      </c>
      <c r="E199" s="191">
        <f>SUM(E161,E190,E194)</f>
        <v>74320</v>
      </c>
      <c r="F199" s="191">
        <f>SUM(F161,F190,F194)</f>
        <v>37999</v>
      </c>
      <c r="G199" s="291">
        <f>F199/C199*100</f>
        <v>92.257453627270081</v>
      </c>
      <c r="H199" s="292">
        <f>F199/E199*100</f>
        <v>51.128902045209898</v>
      </c>
      <c r="J199" s="79"/>
      <c r="ALX199" s="70"/>
      <c r="ALY199"/>
      <c r="ALZ199"/>
      <c r="AMA199"/>
      <c r="AMB199"/>
      <c r="AMC199"/>
      <c r="AMD199"/>
      <c r="AME199"/>
      <c r="AMF199"/>
      <c r="AMG199"/>
      <c r="AMH199"/>
      <c r="AMI199"/>
      <c r="AMJ199"/>
    </row>
    <row r="200" spans="1:1024" s="74" customFormat="1" x14ac:dyDescent="0.25">
      <c r="A200" s="267"/>
      <c r="B200" s="267"/>
      <c r="C200" s="267"/>
      <c r="D200" s="193"/>
      <c r="E200" s="193"/>
      <c r="F200" s="193"/>
      <c r="G200" s="193"/>
      <c r="H200" s="193"/>
      <c r="ALX200" s="70"/>
      <c r="ALY200"/>
      <c r="ALZ200"/>
      <c r="AMA200"/>
      <c r="AMB200"/>
      <c r="AMC200"/>
      <c r="AMD200"/>
      <c r="AME200"/>
      <c r="AMF200"/>
      <c r="AMG200"/>
      <c r="AMH200"/>
      <c r="AMI200"/>
      <c r="AMJ200"/>
    </row>
    <row r="201" spans="1:1024" s="74" customFormat="1" x14ac:dyDescent="0.25">
      <c r="A201" s="321" t="s">
        <v>178</v>
      </c>
      <c r="B201" s="339"/>
      <c r="C201" s="267"/>
      <c r="D201" s="193"/>
      <c r="E201" s="193"/>
      <c r="F201" s="193"/>
      <c r="G201" s="193"/>
      <c r="H201" s="193"/>
      <c r="ALX201" s="70"/>
      <c r="ALY201"/>
      <c r="ALZ201"/>
      <c r="AMA201"/>
      <c r="AMB201"/>
      <c r="AMC201"/>
      <c r="AMD201"/>
      <c r="AME201"/>
      <c r="AMF201"/>
      <c r="AMG201"/>
      <c r="AMH201"/>
      <c r="AMI201"/>
      <c r="AMJ201"/>
    </row>
    <row r="202" spans="1:1024" s="74" customFormat="1" x14ac:dyDescent="0.25">
      <c r="A202" s="322" t="s">
        <v>179</v>
      </c>
      <c r="B202" s="339"/>
      <c r="C202" s="267"/>
      <c r="D202" s="193"/>
      <c r="E202" s="193"/>
      <c r="F202" s="193"/>
      <c r="G202" s="193"/>
      <c r="H202" s="193"/>
      <c r="ALX202" s="70"/>
      <c r="ALY202"/>
      <c r="ALZ202"/>
      <c r="AMA202"/>
      <c r="AMB202"/>
      <c r="AMC202"/>
      <c r="AMD202"/>
      <c r="AME202"/>
      <c r="AMF202"/>
      <c r="AMG202"/>
      <c r="AMH202"/>
      <c r="AMI202"/>
      <c r="AMJ202"/>
    </row>
    <row r="203" spans="1:1024" s="74" customFormat="1" ht="15" customHeight="1" x14ac:dyDescent="0.25">
      <c r="A203" s="619" t="s">
        <v>33</v>
      </c>
      <c r="B203" s="619" t="s">
        <v>4</v>
      </c>
      <c r="C203" s="619" t="s">
        <v>5</v>
      </c>
      <c r="D203" s="636" t="s">
        <v>6</v>
      </c>
      <c r="E203" s="636" t="s">
        <v>7</v>
      </c>
      <c r="F203" s="636" t="s">
        <v>8</v>
      </c>
      <c r="G203" s="636" t="s">
        <v>9</v>
      </c>
      <c r="H203" s="636" t="s">
        <v>9</v>
      </c>
      <c r="ALX203" s="70"/>
      <c r="ALY203"/>
      <c r="ALZ203"/>
      <c r="AMA203"/>
      <c r="AMB203"/>
      <c r="AMC203"/>
      <c r="AMD203"/>
      <c r="AME203"/>
      <c r="AMF203"/>
      <c r="AMG203"/>
      <c r="AMH203"/>
      <c r="AMI203"/>
      <c r="AMJ203"/>
    </row>
    <row r="204" spans="1:1024" s="74" customFormat="1" ht="35.25" customHeight="1" x14ac:dyDescent="0.25">
      <c r="A204" s="619"/>
      <c r="B204" s="619"/>
      <c r="C204" s="619"/>
      <c r="D204" s="636"/>
      <c r="E204" s="636"/>
      <c r="F204" s="636"/>
      <c r="G204" s="636"/>
      <c r="H204" s="636"/>
      <c r="ALX204" s="70"/>
      <c r="ALY204"/>
      <c r="ALZ204"/>
      <c r="AMA204"/>
      <c r="AMB204"/>
      <c r="AMC204"/>
      <c r="AMD204"/>
      <c r="AME204"/>
      <c r="AMF204"/>
      <c r="AMG204"/>
      <c r="AMH204"/>
      <c r="AMI204"/>
      <c r="AMJ204"/>
    </row>
    <row r="205" spans="1:1024" s="74" customFormat="1" ht="17.25" customHeight="1" x14ac:dyDescent="0.25">
      <c r="A205" s="619">
        <v>1</v>
      </c>
      <c r="B205" s="619"/>
      <c r="C205" s="173">
        <v>2</v>
      </c>
      <c r="D205" s="174">
        <v>3</v>
      </c>
      <c r="E205" s="174">
        <v>4</v>
      </c>
      <c r="F205" s="174">
        <v>5</v>
      </c>
      <c r="G205" s="174" t="s">
        <v>10</v>
      </c>
      <c r="H205" s="174" t="s">
        <v>11</v>
      </c>
      <c r="ALX205" s="70"/>
      <c r="ALY205"/>
      <c r="ALZ205"/>
      <c r="AMA205"/>
      <c r="AMB205"/>
      <c r="AMC205"/>
      <c r="AMD205"/>
      <c r="AME205"/>
      <c r="AMF205"/>
      <c r="AMG205"/>
      <c r="AMH205"/>
      <c r="AMI205"/>
      <c r="AMJ205"/>
    </row>
    <row r="206" spans="1:1024" s="74" customFormat="1" x14ac:dyDescent="0.25">
      <c r="A206" s="340">
        <v>31</v>
      </c>
      <c r="B206" s="341" t="s">
        <v>35</v>
      </c>
      <c r="C206" s="342">
        <f t="shared" ref="C206:F207" si="11">SUM(C207)</f>
        <v>0</v>
      </c>
      <c r="D206" s="342">
        <f t="shared" si="11"/>
        <v>0</v>
      </c>
      <c r="E206" s="342">
        <f t="shared" si="11"/>
        <v>0</v>
      </c>
      <c r="F206" s="343">
        <f t="shared" si="11"/>
        <v>0</v>
      </c>
      <c r="G206" s="325">
        <v>0</v>
      </c>
      <c r="H206" s="326">
        <v>0</v>
      </c>
      <c r="ALX206" s="70"/>
      <c r="ALY206"/>
      <c r="ALZ206"/>
      <c r="AMA206"/>
      <c r="AMB206"/>
      <c r="AMC206"/>
      <c r="AMD206"/>
      <c r="AME206"/>
      <c r="AMF206"/>
      <c r="AMG206"/>
      <c r="AMH206"/>
      <c r="AMI206"/>
      <c r="AMJ206"/>
    </row>
    <row r="207" spans="1:1024" s="74" customFormat="1" x14ac:dyDescent="0.25">
      <c r="A207" s="344">
        <v>311</v>
      </c>
      <c r="B207" s="224" t="s">
        <v>36</v>
      </c>
      <c r="C207" s="345">
        <f t="shared" si="11"/>
        <v>0</v>
      </c>
      <c r="D207" s="345">
        <f t="shared" si="11"/>
        <v>0</v>
      </c>
      <c r="E207" s="345">
        <f t="shared" si="11"/>
        <v>0</v>
      </c>
      <c r="F207" s="345">
        <f t="shared" si="11"/>
        <v>0</v>
      </c>
      <c r="G207" s="225">
        <v>0</v>
      </c>
      <c r="H207" s="226">
        <v>0</v>
      </c>
      <c r="ALX207" s="70"/>
      <c r="ALY207"/>
      <c r="ALZ207"/>
      <c r="AMA207"/>
      <c r="AMB207"/>
      <c r="AMC207"/>
      <c r="AMD207"/>
      <c r="AME207"/>
      <c r="AMF207"/>
      <c r="AMG207"/>
      <c r="AMH207"/>
      <c r="AMI207"/>
      <c r="AMJ207"/>
    </row>
    <row r="208" spans="1:1024" s="74" customFormat="1" x14ac:dyDescent="0.25">
      <c r="A208" s="179">
        <v>3111</v>
      </c>
      <c r="B208" s="180" t="s">
        <v>37</v>
      </c>
      <c r="C208" s="346"/>
      <c r="D208" s="182"/>
      <c r="E208" s="182"/>
      <c r="F208" s="182"/>
      <c r="G208" s="207">
        <v>0</v>
      </c>
      <c r="H208" s="208">
        <v>0</v>
      </c>
      <c r="ALX208" s="70"/>
      <c r="ALY208"/>
      <c r="ALZ208"/>
      <c r="AMA208"/>
      <c r="AMB208"/>
      <c r="AMC208"/>
      <c r="AMD208"/>
      <c r="AME208"/>
      <c r="AMF208"/>
      <c r="AMG208"/>
      <c r="AMH208"/>
      <c r="AMI208"/>
      <c r="AMJ208"/>
    </row>
    <row r="209" spans="1:1024" s="74" customFormat="1" x14ac:dyDescent="0.25">
      <c r="A209" s="335">
        <v>32</v>
      </c>
      <c r="B209" s="336" t="s">
        <v>43</v>
      </c>
      <c r="C209" s="347">
        <f>SUM(C210,C213,C218,C223)</f>
        <v>0</v>
      </c>
      <c r="D209" s="347">
        <f>SUM(D210,D213,D218,D223)</f>
        <v>2</v>
      </c>
      <c r="E209" s="347">
        <f>SUM(E210,E213,E218,E223)</f>
        <v>2</v>
      </c>
      <c r="F209" s="347">
        <f>SUM(F210,F213,F218,F223)</f>
        <v>1</v>
      </c>
      <c r="G209" s="276" t="e">
        <f>F209/C209*100</f>
        <v>#DIV/0!</v>
      </c>
      <c r="H209" s="338">
        <f>F209/E209*100</f>
        <v>50</v>
      </c>
      <c r="ALX209" s="70"/>
      <c r="ALY209"/>
      <c r="ALZ209"/>
      <c r="AMA209"/>
      <c r="AMB209"/>
      <c r="AMC209"/>
      <c r="AMD209"/>
      <c r="AME209"/>
      <c r="AMF209"/>
      <c r="AMG209"/>
      <c r="AMH209"/>
      <c r="AMI209"/>
      <c r="AMJ209"/>
    </row>
    <row r="210" spans="1:1024" s="74" customFormat="1" x14ac:dyDescent="0.25">
      <c r="A210" s="223">
        <v>321</v>
      </c>
      <c r="B210" s="224" t="s">
        <v>44</v>
      </c>
      <c r="C210" s="345">
        <f>SUM(C211:C212)</f>
        <v>0</v>
      </c>
      <c r="D210" s="345">
        <f>SUM(D211:D212)</f>
        <v>0</v>
      </c>
      <c r="E210" s="345">
        <f>SUM(E211:E212)</f>
        <v>0</v>
      </c>
      <c r="F210" s="345">
        <f>SUM(F211:F212)</f>
        <v>0</v>
      </c>
      <c r="G210" s="225">
        <v>0</v>
      </c>
      <c r="H210" s="226">
        <v>0</v>
      </c>
      <c r="ALX210" s="70"/>
      <c r="ALY210"/>
      <c r="ALZ210"/>
      <c r="AMA210"/>
      <c r="AMB210"/>
      <c r="AMC210"/>
      <c r="AMD210"/>
      <c r="AME210"/>
      <c r="AMF210"/>
      <c r="AMG210"/>
      <c r="AMH210"/>
      <c r="AMI210"/>
      <c r="AMJ210"/>
    </row>
    <row r="211" spans="1:1024" s="74" customFormat="1" x14ac:dyDescent="0.25">
      <c r="A211" s="232">
        <v>3211</v>
      </c>
      <c r="B211" s="233" t="s">
        <v>46</v>
      </c>
      <c r="C211" s="348"/>
      <c r="D211" s="207"/>
      <c r="E211" s="207"/>
      <c r="F211" s="207"/>
      <c r="G211" s="207">
        <v>0</v>
      </c>
      <c r="H211" s="208">
        <v>0</v>
      </c>
      <c r="ALX211" s="70"/>
      <c r="ALY211"/>
      <c r="ALZ211"/>
      <c r="AMA211"/>
      <c r="AMB211"/>
      <c r="AMC211"/>
      <c r="AMD211"/>
      <c r="AME211"/>
      <c r="AMF211"/>
      <c r="AMG211"/>
      <c r="AMH211"/>
      <c r="AMI211"/>
      <c r="AMJ211"/>
    </row>
    <row r="212" spans="1:1024" s="74" customFormat="1" x14ac:dyDescent="0.25">
      <c r="A212" s="232">
        <v>3213</v>
      </c>
      <c r="B212" s="233" t="s">
        <v>49</v>
      </c>
      <c r="C212" s="348"/>
      <c r="D212" s="207"/>
      <c r="E212" s="207"/>
      <c r="F212" s="207"/>
      <c r="G212" s="207">
        <v>0</v>
      </c>
      <c r="H212" s="208">
        <v>0</v>
      </c>
      <c r="ALX212" s="70"/>
      <c r="ALY212"/>
      <c r="ALZ212"/>
      <c r="AMA212"/>
      <c r="AMB212"/>
      <c r="AMC212"/>
      <c r="AMD212"/>
      <c r="AME212"/>
      <c r="AMF212"/>
      <c r="AMG212"/>
      <c r="AMH212"/>
      <c r="AMI212"/>
      <c r="AMJ212"/>
    </row>
    <row r="213" spans="1:1024" s="74" customFormat="1" x14ac:dyDescent="0.25">
      <c r="A213" s="223">
        <v>322</v>
      </c>
      <c r="B213" s="224" t="s">
        <v>51</v>
      </c>
      <c r="C213" s="345">
        <f>SUM(C214:C217)</f>
        <v>0</v>
      </c>
      <c r="D213" s="345">
        <f>SUM(D214:D217)</f>
        <v>1</v>
      </c>
      <c r="E213" s="345">
        <f>SUM(E214:E217)</f>
        <v>1</v>
      </c>
      <c r="F213" s="345">
        <f>SUM(F214:F217)</f>
        <v>0</v>
      </c>
      <c r="G213" s="225" t="e">
        <f>F213/C213*100</f>
        <v>#DIV/0!</v>
      </c>
      <c r="H213" s="226">
        <f>F213/E213*100</f>
        <v>0</v>
      </c>
      <c r="ALX213" s="70"/>
      <c r="ALY213"/>
      <c r="ALZ213"/>
      <c r="AMA213"/>
      <c r="AMB213"/>
      <c r="AMC213"/>
      <c r="AMD213"/>
      <c r="AME213"/>
      <c r="AMF213"/>
      <c r="AMG213"/>
      <c r="AMH213"/>
      <c r="AMI213"/>
      <c r="AMJ213"/>
    </row>
    <row r="214" spans="1:1024" s="80" customFormat="1" ht="22.5" x14ac:dyDescent="0.25">
      <c r="A214" s="179" t="s">
        <v>52</v>
      </c>
      <c r="B214" s="180" t="s">
        <v>53</v>
      </c>
      <c r="C214" s="349">
        <v>0</v>
      </c>
      <c r="D214" s="328">
        <v>1</v>
      </c>
      <c r="E214" s="328">
        <v>1</v>
      </c>
      <c r="F214" s="328">
        <v>0</v>
      </c>
      <c r="G214" s="207" t="e">
        <f>F214/C214*100</f>
        <v>#DIV/0!</v>
      </c>
      <c r="H214" s="208">
        <f>F214/E214*100</f>
        <v>0</v>
      </c>
      <c r="ALX214" s="70"/>
      <c r="ALY214"/>
      <c r="ALZ214"/>
      <c r="AMA214"/>
      <c r="AMB214"/>
      <c r="AMC214"/>
      <c r="AMD214"/>
      <c r="AME214"/>
      <c r="AMF214"/>
      <c r="AMG214"/>
      <c r="AMH214"/>
      <c r="AMI214"/>
      <c r="AMJ214"/>
    </row>
    <row r="215" spans="1:1024" s="80" customFormat="1" x14ac:dyDescent="0.25">
      <c r="A215" s="179">
        <v>3222</v>
      </c>
      <c r="B215" s="180" t="s">
        <v>167</v>
      </c>
      <c r="C215" s="349"/>
      <c r="D215" s="328"/>
      <c r="E215" s="328"/>
      <c r="F215" s="328"/>
      <c r="G215" s="207">
        <v>0</v>
      </c>
      <c r="H215" s="208">
        <v>0</v>
      </c>
      <c r="ALX215" s="70"/>
      <c r="ALY215"/>
      <c r="ALZ215"/>
      <c r="AMA215"/>
      <c r="AMB215"/>
      <c r="AMC215"/>
      <c r="AMD215"/>
      <c r="AME215"/>
      <c r="AMF215"/>
      <c r="AMG215"/>
      <c r="AMH215"/>
      <c r="AMI215"/>
      <c r="AMJ215"/>
    </row>
    <row r="216" spans="1:1024" s="80" customFormat="1" x14ac:dyDescent="0.25">
      <c r="A216" s="179" t="s">
        <v>55</v>
      </c>
      <c r="B216" s="180" t="s">
        <v>56</v>
      </c>
      <c r="C216" s="349"/>
      <c r="D216" s="328"/>
      <c r="E216" s="328"/>
      <c r="F216" s="328"/>
      <c r="G216" s="207">
        <v>0</v>
      </c>
      <c r="H216" s="208">
        <v>0</v>
      </c>
      <c r="ALX216" s="70"/>
      <c r="ALY216"/>
      <c r="ALZ216"/>
      <c r="AMA216"/>
      <c r="AMB216"/>
      <c r="AMC216"/>
      <c r="AMD216"/>
      <c r="AME216"/>
      <c r="AMF216"/>
      <c r="AMG216"/>
      <c r="AMH216"/>
      <c r="AMI216"/>
      <c r="AMJ216"/>
    </row>
    <row r="217" spans="1:1024" s="81" customFormat="1" ht="15" customHeight="1" x14ac:dyDescent="0.2">
      <c r="A217" s="179" t="s">
        <v>57</v>
      </c>
      <c r="B217" s="180" t="s">
        <v>168</v>
      </c>
      <c r="C217" s="182"/>
      <c r="D217" s="328"/>
      <c r="E217" s="328"/>
      <c r="F217" s="328"/>
      <c r="G217" s="207">
        <v>0</v>
      </c>
      <c r="H217" s="208">
        <v>0</v>
      </c>
      <c r="ALX217" s="70"/>
      <c r="ALY217"/>
      <c r="ALZ217"/>
      <c r="AMA217"/>
      <c r="AMB217"/>
      <c r="AMC217"/>
      <c r="AMD217"/>
      <c r="AME217"/>
      <c r="AMF217"/>
      <c r="AMG217"/>
      <c r="AMH217"/>
      <c r="AMI217"/>
      <c r="AMJ217"/>
    </row>
    <row r="218" spans="1:1024" s="81" customFormat="1" ht="15" customHeight="1" x14ac:dyDescent="0.2">
      <c r="A218" s="333">
        <v>323</v>
      </c>
      <c r="B218" s="331" t="s">
        <v>61</v>
      </c>
      <c r="C218" s="225">
        <f>SUM(C219:C222)</f>
        <v>0</v>
      </c>
      <c r="D218" s="225">
        <f>SUM(D219:D222)</f>
        <v>1</v>
      </c>
      <c r="E218" s="225">
        <f>SUM(E219:E222)</f>
        <v>1</v>
      </c>
      <c r="F218" s="225">
        <f>SUM(F219:F221)</f>
        <v>0</v>
      </c>
      <c r="G218" s="225" t="e">
        <f>F218/C218*100</f>
        <v>#DIV/0!</v>
      </c>
      <c r="H218" s="226">
        <f>F218/E218*100</f>
        <v>0</v>
      </c>
      <c r="ALX218" s="70"/>
      <c r="ALY218"/>
      <c r="ALZ218"/>
      <c r="AMA218"/>
      <c r="AMB218"/>
      <c r="AMC218"/>
      <c r="AMD218"/>
      <c r="AME218"/>
      <c r="AMF218"/>
      <c r="AMG218"/>
      <c r="AMH218"/>
      <c r="AMI218"/>
      <c r="AMJ218"/>
    </row>
    <row r="219" spans="1:1024" s="81" customFormat="1" ht="15" customHeight="1" x14ac:dyDescent="0.2">
      <c r="A219" s="179">
        <v>3231</v>
      </c>
      <c r="B219" s="180" t="s">
        <v>170</v>
      </c>
      <c r="C219" s="182"/>
      <c r="D219" s="328">
        <v>1</v>
      </c>
      <c r="E219" s="328">
        <v>1</v>
      </c>
      <c r="F219" s="328">
        <v>0</v>
      </c>
      <c r="G219" s="207">
        <v>0</v>
      </c>
      <c r="H219" s="208">
        <f>F219/E219*100</f>
        <v>0</v>
      </c>
      <c r="ALX219" s="70"/>
      <c r="ALY219"/>
      <c r="ALZ219"/>
      <c r="AMA219"/>
      <c r="AMB219"/>
      <c r="AMC219"/>
      <c r="AMD219"/>
      <c r="AME219"/>
      <c r="AMF219"/>
      <c r="AMG219"/>
      <c r="AMH219"/>
      <c r="AMI219"/>
      <c r="AMJ219"/>
    </row>
    <row r="220" spans="1:1024" s="81" customFormat="1" ht="15" customHeight="1" x14ac:dyDescent="0.2">
      <c r="A220" s="179">
        <v>3232</v>
      </c>
      <c r="B220" s="180" t="s">
        <v>65</v>
      </c>
      <c r="C220" s="182"/>
      <c r="D220" s="328"/>
      <c r="E220" s="328"/>
      <c r="F220" s="328"/>
      <c r="G220" s="207">
        <v>0</v>
      </c>
      <c r="H220" s="208">
        <v>0</v>
      </c>
      <c r="ALX220" s="70"/>
      <c r="ALY220"/>
      <c r="ALZ220"/>
      <c r="AMA220"/>
      <c r="AMB220"/>
      <c r="AMC220"/>
      <c r="AMD220"/>
      <c r="AME220"/>
      <c r="AMF220"/>
      <c r="AMG220"/>
      <c r="AMH220"/>
      <c r="AMI220"/>
      <c r="AMJ220"/>
    </row>
    <row r="221" spans="1:1024" s="81" customFormat="1" ht="15" customHeight="1" x14ac:dyDescent="0.2">
      <c r="A221" s="179">
        <v>3234</v>
      </c>
      <c r="B221" s="180" t="s">
        <v>68</v>
      </c>
      <c r="C221" s="182"/>
      <c r="D221" s="328"/>
      <c r="E221" s="328"/>
      <c r="F221" s="328"/>
      <c r="G221" s="207">
        <v>0</v>
      </c>
      <c r="H221" s="208">
        <v>0</v>
      </c>
      <c r="ALX221" s="70"/>
      <c r="ALY221"/>
      <c r="ALZ221"/>
      <c r="AMA221"/>
      <c r="AMB221"/>
      <c r="AMC221"/>
      <c r="AMD221"/>
      <c r="AME221"/>
      <c r="AMF221"/>
      <c r="AMG221"/>
      <c r="AMH221"/>
      <c r="AMI221"/>
      <c r="AMJ221"/>
    </row>
    <row r="222" spans="1:1024" s="81" customFormat="1" ht="15" customHeight="1" x14ac:dyDescent="0.2">
      <c r="A222" s="179">
        <v>3239</v>
      </c>
      <c r="B222" s="180" t="s">
        <v>75</v>
      </c>
      <c r="C222" s="182"/>
      <c r="D222" s="328">
        <v>0</v>
      </c>
      <c r="E222" s="328">
        <v>0</v>
      </c>
      <c r="F222" s="328"/>
      <c r="G222" s="207">
        <v>0</v>
      </c>
      <c r="H222" s="208">
        <v>0</v>
      </c>
      <c r="ALX222" s="70"/>
      <c r="ALY222"/>
      <c r="ALZ222"/>
      <c r="AMA222"/>
      <c r="AMB222"/>
      <c r="AMC222"/>
      <c r="AMD222"/>
      <c r="AME222"/>
      <c r="AMF222"/>
      <c r="AMG222"/>
      <c r="AMH222"/>
      <c r="AMI222"/>
      <c r="AMJ222"/>
    </row>
    <row r="223" spans="1:1024" s="81" customFormat="1" ht="15" customHeight="1" x14ac:dyDescent="0.2">
      <c r="A223" s="333">
        <v>329</v>
      </c>
      <c r="B223" s="331" t="s">
        <v>77</v>
      </c>
      <c r="C223" s="225">
        <f>SUM(C225:C227)</f>
        <v>0</v>
      </c>
      <c r="D223" s="225">
        <f>SUM(D224:D227)</f>
        <v>0</v>
      </c>
      <c r="E223" s="225">
        <f>SUM(E224:E227)</f>
        <v>0</v>
      </c>
      <c r="F223" s="225">
        <f>SUM(F225:F227)</f>
        <v>1</v>
      </c>
      <c r="G223" s="225" t="e">
        <f>F223/C223*100</f>
        <v>#DIV/0!</v>
      </c>
      <c r="H223" s="226" t="e">
        <f>F223/E223*100</f>
        <v>#DIV/0!</v>
      </c>
      <c r="ALX223" s="70"/>
      <c r="ALY223"/>
      <c r="ALZ223"/>
      <c r="AMA223"/>
      <c r="AMB223"/>
      <c r="AMC223"/>
      <c r="AMD223"/>
      <c r="AME223"/>
      <c r="AMF223"/>
      <c r="AMG223"/>
      <c r="AMH223"/>
      <c r="AMI223"/>
      <c r="AMJ223"/>
    </row>
    <row r="224" spans="1:1024" s="81" customFormat="1" ht="15" customHeight="1" x14ac:dyDescent="0.2">
      <c r="A224" s="227">
        <v>3292</v>
      </c>
      <c r="B224" s="228" t="s">
        <v>80</v>
      </c>
      <c r="C224" s="230"/>
      <c r="D224" s="230"/>
      <c r="E224" s="230"/>
      <c r="F224" s="230"/>
      <c r="G224" s="230"/>
      <c r="H224" s="226"/>
      <c r="ALX224" s="70"/>
      <c r="ALY224"/>
      <c r="ALZ224"/>
      <c r="AMA224"/>
      <c r="AMB224"/>
      <c r="AMC224"/>
      <c r="AMD224"/>
      <c r="AME224"/>
      <c r="AMF224"/>
      <c r="AMG224"/>
      <c r="AMH224"/>
      <c r="AMI224"/>
      <c r="AMJ224"/>
    </row>
    <row r="225" spans="1:1024" s="81" customFormat="1" ht="15" customHeight="1" x14ac:dyDescent="0.2">
      <c r="A225" s="179">
        <v>3293</v>
      </c>
      <c r="B225" s="180" t="s">
        <v>82</v>
      </c>
      <c r="C225" s="182"/>
      <c r="D225" s="328"/>
      <c r="E225" s="328"/>
      <c r="F225" s="328"/>
      <c r="G225" s="207">
        <v>0</v>
      </c>
      <c r="H225" s="208">
        <v>0</v>
      </c>
      <c r="ALX225" s="70"/>
      <c r="ALY225"/>
      <c r="ALZ225"/>
      <c r="AMA225"/>
      <c r="AMB225"/>
      <c r="AMC225"/>
      <c r="AMD225"/>
      <c r="AME225"/>
      <c r="AMF225"/>
      <c r="AMG225"/>
      <c r="AMH225"/>
      <c r="AMI225"/>
      <c r="AMJ225"/>
    </row>
    <row r="226" spans="1:1024" s="81" customFormat="1" ht="15" customHeight="1" x14ac:dyDescent="0.2">
      <c r="A226" s="179">
        <v>3295</v>
      </c>
      <c r="B226" s="180" t="s">
        <v>84</v>
      </c>
      <c r="C226" s="182"/>
      <c r="D226" s="328"/>
      <c r="E226" s="328"/>
      <c r="F226" s="328"/>
      <c r="G226" s="207">
        <v>0</v>
      </c>
      <c r="H226" s="208">
        <v>0</v>
      </c>
      <c r="ALX226" s="70"/>
      <c r="ALY226"/>
      <c r="ALZ226"/>
      <c r="AMA226"/>
      <c r="AMB226"/>
      <c r="AMC226"/>
      <c r="AMD226"/>
      <c r="AME226"/>
      <c r="AMF226"/>
      <c r="AMG226"/>
      <c r="AMH226"/>
      <c r="AMI226"/>
      <c r="AMJ226"/>
    </row>
    <row r="227" spans="1:1024" s="81" customFormat="1" ht="15" customHeight="1" x14ac:dyDescent="0.2">
      <c r="A227" s="179">
        <v>3299</v>
      </c>
      <c r="B227" s="180" t="s">
        <v>77</v>
      </c>
      <c r="C227" s="182">
        <v>0</v>
      </c>
      <c r="D227" s="328">
        <v>0</v>
      </c>
      <c r="E227" s="328">
        <v>0</v>
      </c>
      <c r="F227" s="328">
        <v>1</v>
      </c>
      <c r="G227" s="207" t="e">
        <f>F227/C227*100</f>
        <v>#DIV/0!</v>
      </c>
      <c r="H227" s="208" t="e">
        <f>F227/E227*100</f>
        <v>#DIV/0!</v>
      </c>
      <c r="ALX227" s="70"/>
      <c r="ALY227"/>
      <c r="ALZ227"/>
      <c r="AMA227"/>
      <c r="AMB227"/>
      <c r="AMC227"/>
      <c r="AMD227"/>
      <c r="AME227"/>
      <c r="AMF227"/>
      <c r="AMG227"/>
      <c r="AMH227"/>
      <c r="AMI227"/>
      <c r="AMJ227"/>
    </row>
    <row r="228" spans="1:1024" s="81" customFormat="1" ht="15" customHeight="1" x14ac:dyDescent="0.2">
      <c r="A228" s="350">
        <v>34</v>
      </c>
      <c r="B228" s="351" t="s">
        <v>87</v>
      </c>
      <c r="C228" s="352">
        <f>SUM(C229)</f>
        <v>1</v>
      </c>
      <c r="D228" s="352">
        <f>SUM(D229)</f>
        <v>25</v>
      </c>
      <c r="E228" s="352">
        <f>SUM(E229)</f>
        <v>25</v>
      </c>
      <c r="F228" s="352">
        <f>SUM(F229)</f>
        <v>7</v>
      </c>
      <c r="G228" s="276">
        <f>F228/C228*100</f>
        <v>700</v>
      </c>
      <c r="H228" s="338">
        <f>F228/E228*100</f>
        <v>28.000000000000004</v>
      </c>
      <c r="ALX228" s="70"/>
      <c r="ALY228"/>
      <c r="ALZ228"/>
      <c r="AMA228"/>
      <c r="AMB228"/>
      <c r="AMC228"/>
      <c r="AMD228"/>
      <c r="AME228"/>
      <c r="AMF228"/>
      <c r="AMG228"/>
      <c r="AMH228"/>
      <c r="AMI228"/>
      <c r="AMJ228"/>
    </row>
    <row r="229" spans="1:1024" s="81" customFormat="1" ht="15" customHeight="1" x14ac:dyDescent="0.2">
      <c r="A229" s="333">
        <v>343</v>
      </c>
      <c r="B229" s="331" t="s">
        <v>88</v>
      </c>
      <c r="C229" s="353">
        <f>SUM(C230,C231)</f>
        <v>1</v>
      </c>
      <c r="D229" s="353">
        <f>SUM(D230,D231)</f>
        <v>25</v>
      </c>
      <c r="E229" s="353">
        <f>SUM(E230,E231)</f>
        <v>25</v>
      </c>
      <c r="F229" s="353">
        <f>SUM(F230:F231)</f>
        <v>7</v>
      </c>
      <c r="G229" s="225">
        <f>F229/C229*100</f>
        <v>700</v>
      </c>
      <c r="H229" s="226">
        <f>F229/E229*100</f>
        <v>28.000000000000004</v>
      </c>
      <c r="ALX229" s="70"/>
      <c r="ALY229"/>
      <c r="ALZ229"/>
      <c r="AMA229"/>
      <c r="AMB229"/>
      <c r="AMC229"/>
      <c r="AMD229"/>
      <c r="AME229"/>
      <c r="AMF229"/>
      <c r="AMG229"/>
      <c r="AMH229"/>
      <c r="AMI229"/>
      <c r="AMJ229"/>
    </row>
    <row r="230" spans="1:1024" s="81" customFormat="1" ht="15" customHeight="1" x14ac:dyDescent="0.2">
      <c r="A230" s="179">
        <v>3431</v>
      </c>
      <c r="B230" s="180" t="s">
        <v>180</v>
      </c>
      <c r="C230" s="182"/>
      <c r="D230" s="328"/>
      <c r="E230" s="328"/>
      <c r="F230" s="328"/>
      <c r="G230" s="207">
        <v>0</v>
      </c>
      <c r="H230" s="208">
        <v>0</v>
      </c>
      <c r="ALX230" s="70"/>
      <c r="ALY230"/>
      <c r="ALZ230"/>
      <c r="AMA230"/>
      <c r="AMB230"/>
      <c r="AMC230"/>
      <c r="AMD230"/>
      <c r="AME230"/>
      <c r="AMF230"/>
      <c r="AMG230"/>
      <c r="AMH230"/>
      <c r="AMI230"/>
      <c r="AMJ230"/>
    </row>
    <row r="231" spans="1:1024" s="81" customFormat="1" ht="15" customHeight="1" x14ac:dyDescent="0.2">
      <c r="A231" s="179">
        <v>3433</v>
      </c>
      <c r="B231" s="180" t="s">
        <v>92</v>
      </c>
      <c r="C231" s="182">
        <v>1</v>
      </c>
      <c r="D231" s="328">
        <v>25</v>
      </c>
      <c r="E231" s="328">
        <v>25</v>
      </c>
      <c r="F231" s="328">
        <v>7</v>
      </c>
      <c r="G231" s="207"/>
      <c r="H231" s="208"/>
      <c r="ALX231" s="70"/>
      <c r="ALY231"/>
      <c r="ALZ231"/>
      <c r="AMA231"/>
      <c r="AMB231"/>
      <c r="AMC231"/>
      <c r="AMD231"/>
      <c r="AME231"/>
      <c r="AMF231"/>
      <c r="AMG231"/>
      <c r="AMH231"/>
      <c r="AMI231"/>
      <c r="AMJ231"/>
    </row>
    <row r="232" spans="1:1024" s="81" customFormat="1" ht="15" customHeight="1" x14ac:dyDescent="0.2">
      <c r="A232" s="350">
        <v>37</v>
      </c>
      <c r="B232" s="351" t="s">
        <v>181</v>
      </c>
      <c r="C232" s="352">
        <f t="shared" ref="C232:F233" si="12">SUM(C233)</f>
        <v>0</v>
      </c>
      <c r="D232" s="352">
        <f t="shared" si="12"/>
        <v>0</v>
      </c>
      <c r="E232" s="352">
        <f t="shared" si="12"/>
        <v>0</v>
      </c>
      <c r="F232" s="352">
        <f t="shared" si="12"/>
        <v>0</v>
      </c>
      <c r="G232" s="276">
        <v>0</v>
      </c>
      <c r="H232" s="338">
        <v>0</v>
      </c>
      <c r="ALX232" s="70"/>
      <c r="ALY232"/>
      <c r="ALZ232"/>
      <c r="AMA232"/>
      <c r="AMB232"/>
      <c r="AMC232"/>
      <c r="AMD232"/>
      <c r="AME232"/>
      <c r="AMF232"/>
      <c r="AMG232"/>
      <c r="AMH232"/>
      <c r="AMI232"/>
      <c r="AMJ232"/>
    </row>
    <row r="233" spans="1:1024" s="81" customFormat="1" ht="15" customHeight="1" x14ac:dyDescent="0.2">
      <c r="A233" s="333">
        <v>372</v>
      </c>
      <c r="B233" s="331" t="s">
        <v>182</v>
      </c>
      <c r="C233" s="353">
        <f t="shared" si="12"/>
        <v>0</v>
      </c>
      <c r="D233" s="353">
        <f t="shared" si="12"/>
        <v>0</v>
      </c>
      <c r="E233" s="353">
        <f t="shared" si="12"/>
        <v>0</v>
      </c>
      <c r="F233" s="353">
        <f t="shared" si="12"/>
        <v>0</v>
      </c>
      <c r="G233" s="225">
        <v>0</v>
      </c>
      <c r="H233" s="226">
        <v>0</v>
      </c>
      <c r="ALX233" s="70"/>
      <c r="ALY233"/>
      <c r="ALZ233"/>
      <c r="AMA233"/>
      <c r="AMB233"/>
      <c r="AMC233"/>
      <c r="AMD233"/>
      <c r="AME233"/>
      <c r="AMF233"/>
      <c r="AMG233"/>
      <c r="AMH233"/>
      <c r="AMI233"/>
      <c r="AMJ233"/>
    </row>
    <row r="234" spans="1:1024" s="81" customFormat="1" ht="15" customHeight="1" x14ac:dyDescent="0.2">
      <c r="A234" s="179">
        <v>3722</v>
      </c>
      <c r="B234" s="180" t="s">
        <v>96</v>
      </c>
      <c r="C234" s="182"/>
      <c r="D234" s="328"/>
      <c r="E234" s="328"/>
      <c r="F234" s="328"/>
      <c r="G234" s="207">
        <v>0</v>
      </c>
      <c r="H234" s="208">
        <v>0</v>
      </c>
      <c r="ALX234" s="70"/>
      <c r="ALY234"/>
      <c r="ALZ234"/>
      <c r="AMA234"/>
      <c r="AMB234"/>
      <c r="AMC234"/>
      <c r="AMD234"/>
      <c r="AME234"/>
      <c r="AMF234"/>
      <c r="AMG234"/>
      <c r="AMH234"/>
      <c r="AMI234"/>
      <c r="AMJ234"/>
    </row>
    <row r="235" spans="1:1024" s="81" customFormat="1" ht="15" customHeight="1" x14ac:dyDescent="0.2">
      <c r="A235" s="350">
        <v>4</v>
      </c>
      <c r="B235" s="351" t="s">
        <v>99</v>
      </c>
      <c r="C235" s="276">
        <f>SUM(C236,C239)</f>
        <v>0</v>
      </c>
      <c r="D235" s="276">
        <f>SUM(D236,D239)</f>
        <v>0</v>
      </c>
      <c r="E235" s="276">
        <f>SUM(E236,E239)</f>
        <v>0</v>
      </c>
      <c r="F235" s="276">
        <f>SUM(F236,F239)</f>
        <v>0</v>
      </c>
      <c r="G235" s="276">
        <v>0</v>
      </c>
      <c r="H235" s="338">
        <v>0</v>
      </c>
      <c r="ALX235" s="70"/>
      <c r="ALY235"/>
      <c r="ALZ235"/>
      <c r="AMA235"/>
      <c r="AMB235"/>
      <c r="AMC235"/>
      <c r="AMD235"/>
      <c r="AME235"/>
      <c r="AMF235"/>
      <c r="AMG235"/>
      <c r="AMH235"/>
      <c r="AMI235"/>
      <c r="AMJ235"/>
    </row>
    <row r="236" spans="1:1024" s="81" customFormat="1" ht="15" customHeight="1" x14ac:dyDescent="0.2">
      <c r="A236" s="350">
        <v>41</v>
      </c>
      <c r="B236" s="351" t="s">
        <v>183</v>
      </c>
      <c r="C236" s="352">
        <f t="shared" ref="C236:F237" si="13">SUM(C237)</f>
        <v>0</v>
      </c>
      <c r="D236" s="352">
        <f t="shared" si="13"/>
        <v>0</v>
      </c>
      <c r="E236" s="352">
        <f t="shared" si="13"/>
        <v>0</v>
      </c>
      <c r="F236" s="352">
        <f t="shared" si="13"/>
        <v>0</v>
      </c>
      <c r="G236" s="276">
        <v>0</v>
      </c>
      <c r="H236" s="338">
        <v>0</v>
      </c>
      <c r="ALX236" s="70"/>
      <c r="ALY236"/>
      <c r="ALZ236"/>
      <c r="AMA236"/>
      <c r="AMB236"/>
      <c r="AMC236"/>
      <c r="AMD236"/>
      <c r="AME236"/>
      <c r="AMF236"/>
      <c r="AMG236"/>
      <c r="AMH236"/>
      <c r="AMI236"/>
      <c r="AMJ236"/>
    </row>
    <row r="237" spans="1:1024" s="81" customFormat="1" ht="15" customHeight="1" x14ac:dyDescent="0.2">
      <c r="A237" s="333">
        <v>412</v>
      </c>
      <c r="B237" s="331" t="s">
        <v>184</v>
      </c>
      <c r="C237" s="353">
        <f t="shared" si="13"/>
        <v>0</v>
      </c>
      <c r="D237" s="353">
        <f t="shared" si="13"/>
        <v>0</v>
      </c>
      <c r="E237" s="353">
        <f t="shared" si="13"/>
        <v>0</v>
      </c>
      <c r="F237" s="353">
        <f t="shared" si="13"/>
        <v>0</v>
      </c>
      <c r="G237" s="225">
        <v>0</v>
      </c>
      <c r="H237" s="226">
        <v>0</v>
      </c>
      <c r="ALX237" s="70"/>
      <c r="ALY237"/>
      <c r="ALZ237"/>
      <c r="AMA237"/>
      <c r="AMB237"/>
      <c r="AMC237"/>
      <c r="AMD237"/>
      <c r="AME237"/>
      <c r="AMF237"/>
      <c r="AMG237"/>
      <c r="AMH237"/>
      <c r="AMI237"/>
      <c r="AMJ237"/>
    </row>
    <row r="238" spans="1:1024" s="81" customFormat="1" ht="15" customHeight="1" x14ac:dyDescent="0.2">
      <c r="A238" s="179">
        <v>4123</v>
      </c>
      <c r="B238" s="180" t="s">
        <v>185</v>
      </c>
      <c r="C238" s="182"/>
      <c r="D238" s="328"/>
      <c r="E238" s="328"/>
      <c r="F238" s="328"/>
      <c r="G238" s="207">
        <v>0</v>
      </c>
      <c r="H238" s="208">
        <v>0</v>
      </c>
      <c r="ALX238" s="70"/>
      <c r="ALY238"/>
      <c r="ALZ238"/>
      <c r="AMA238"/>
      <c r="AMB238"/>
      <c r="AMC238"/>
      <c r="AMD238"/>
      <c r="AME238"/>
      <c r="AMF238"/>
      <c r="AMG238"/>
      <c r="AMH238"/>
      <c r="AMI238"/>
      <c r="AMJ238"/>
    </row>
    <row r="239" spans="1:1024" s="81" customFormat="1" ht="15" customHeight="1" x14ac:dyDescent="0.2">
      <c r="A239" s="350">
        <v>42</v>
      </c>
      <c r="B239" s="351" t="s">
        <v>100</v>
      </c>
      <c r="C239" s="276">
        <f>SUM(C240,C243)</f>
        <v>0</v>
      </c>
      <c r="D239" s="276">
        <f>SUM(D240,D243)</f>
        <v>0</v>
      </c>
      <c r="E239" s="276">
        <f>SUM(E240,E243)</f>
        <v>0</v>
      </c>
      <c r="F239" s="276">
        <f>SUM(F240,F243)</f>
        <v>0</v>
      </c>
      <c r="G239" s="276">
        <v>0</v>
      </c>
      <c r="H239" s="338">
        <v>0</v>
      </c>
      <c r="ALX239" s="70"/>
      <c r="ALY239"/>
      <c r="ALZ239"/>
      <c r="AMA239"/>
      <c r="AMB239"/>
      <c r="AMC239"/>
      <c r="AMD239"/>
      <c r="AME239"/>
      <c r="AMF239"/>
      <c r="AMG239"/>
      <c r="AMH239"/>
      <c r="AMI239"/>
      <c r="AMJ239"/>
    </row>
    <row r="240" spans="1:1024" s="81" customFormat="1" ht="15" customHeight="1" x14ac:dyDescent="0.2">
      <c r="A240" s="333">
        <v>422</v>
      </c>
      <c r="B240" s="331" t="s">
        <v>186</v>
      </c>
      <c r="C240" s="353">
        <f>SUM(C241:C242)</f>
        <v>0</v>
      </c>
      <c r="D240" s="353">
        <f>SUM(D241:D242)</f>
        <v>0</v>
      </c>
      <c r="E240" s="353">
        <f>SUM(E241:E242)</f>
        <v>0</v>
      </c>
      <c r="F240" s="353">
        <f>SUM(F241:F242)</f>
        <v>0</v>
      </c>
      <c r="G240" s="225">
        <v>0</v>
      </c>
      <c r="H240" s="226">
        <v>0</v>
      </c>
      <c r="ALX240" s="70"/>
      <c r="ALY240"/>
      <c r="ALZ240"/>
      <c r="AMA240"/>
      <c r="AMB240"/>
      <c r="AMC240"/>
      <c r="AMD240"/>
      <c r="AME240"/>
      <c r="AMF240"/>
      <c r="AMG240"/>
      <c r="AMH240"/>
      <c r="AMI240"/>
      <c r="AMJ240"/>
    </row>
    <row r="241" spans="1:1024" s="81" customFormat="1" ht="15" customHeight="1" x14ac:dyDescent="0.2">
      <c r="A241" s="179">
        <v>4221</v>
      </c>
      <c r="B241" s="180" t="s">
        <v>187</v>
      </c>
      <c r="C241" s="182"/>
      <c r="D241" s="328"/>
      <c r="E241" s="328"/>
      <c r="F241" s="328"/>
      <c r="G241" s="207">
        <v>0</v>
      </c>
      <c r="H241" s="208">
        <v>0</v>
      </c>
      <c r="ALX241" s="70"/>
      <c r="ALY241"/>
      <c r="ALZ241"/>
      <c r="AMA241"/>
      <c r="AMB241"/>
      <c r="AMC241"/>
      <c r="AMD241"/>
      <c r="AME241"/>
      <c r="AMF241"/>
      <c r="AMG241"/>
      <c r="AMH241"/>
      <c r="AMI241"/>
      <c r="AMJ241"/>
    </row>
    <row r="242" spans="1:1024" s="81" customFormat="1" ht="15" customHeight="1" x14ac:dyDescent="0.2">
      <c r="A242" s="179">
        <v>4226</v>
      </c>
      <c r="B242" s="180" t="s">
        <v>107</v>
      </c>
      <c r="C242" s="182"/>
      <c r="D242" s="328"/>
      <c r="E242" s="328"/>
      <c r="F242" s="328"/>
      <c r="G242" s="207">
        <v>0</v>
      </c>
      <c r="H242" s="208">
        <v>0</v>
      </c>
      <c r="ALX242" s="70"/>
      <c r="ALY242"/>
      <c r="ALZ242"/>
      <c r="AMA242"/>
      <c r="AMB242"/>
      <c r="AMC242"/>
      <c r="AMD242"/>
      <c r="AME242"/>
      <c r="AMF242"/>
      <c r="AMG242"/>
      <c r="AMH242"/>
      <c r="AMI242"/>
      <c r="AMJ242"/>
    </row>
    <row r="243" spans="1:1024" s="81" customFormat="1" ht="15" customHeight="1" x14ac:dyDescent="0.2">
      <c r="A243" s="333">
        <v>424</v>
      </c>
      <c r="B243" s="331" t="s">
        <v>176</v>
      </c>
      <c r="C243" s="353">
        <f>SUM(C244)</f>
        <v>0</v>
      </c>
      <c r="D243" s="353">
        <f>SUM(D244)</f>
        <v>0</v>
      </c>
      <c r="E243" s="353">
        <f>SUM(E244)</f>
        <v>0</v>
      </c>
      <c r="F243" s="353">
        <f>SUM(F244)</f>
        <v>0</v>
      </c>
      <c r="G243" s="225">
        <v>0</v>
      </c>
      <c r="H243" s="226">
        <v>0</v>
      </c>
      <c r="ALX243" s="70"/>
      <c r="ALY243"/>
      <c r="ALZ243"/>
      <c r="AMA243"/>
      <c r="AMB243"/>
      <c r="AMC243"/>
      <c r="AMD243"/>
      <c r="AME243"/>
      <c r="AMF243"/>
      <c r="AMG243"/>
      <c r="AMH243"/>
      <c r="AMI243"/>
      <c r="AMJ243"/>
    </row>
    <row r="244" spans="1:1024" s="81" customFormat="1" ht="15" customHeight="1" x14ac:dyDescent="0.2">
      <c r="A244" s="209">
        <v>4241</v>
      </c>
      <c r="B244" s="210" t="s">
        <v>109</v>
      </c>
      <c r="C244" s="212"/>
      <c r="D244" s="290"/>
      <c r="E244" s="290"/>
      <c r="F244" s="290"/>
      <c r="G244" s="213">
        <v>0</v>
      </c>
      <c r="H244" s="214">
        <v>0</v>
      </c>
      <c r="ALX244" s="70"/>
      <c r="ALY244"/>
      <c r="ALZ244"/>
      <c r="AMA244"/>
      <c r="AMB244"/>
      <c r="AMC244"/>
      <c r="AMD244"/>
      <c r="AME244"/>
      <c r="AMF244"/>
      <c r="AMG244"/>
      <c r="AMH244"/>
      <c r="AMI244"/>
      <c r="AMJ244"/>
    </row>
    <row r="245" spans="1:1024" s="74" customFormat="1" x14ac:dyDescent="0.25">
      <c r="A245" s="640" t="s">
        <v>177</v>
      </c>
      <c r="B245" s="640"/>
      <c r="C245" s="354">
        <f>SUM(C206,C209,C228,C232,C235,C236,C239)</f>
        <v>1</v>
      </c>
      <c r="D245" s="354">
        <f>SUM(D206,D209,D228,D232,D235,D236,D239)</f>
        <v>27</v>
      </c>
      <c r="E245" s="354">
        <f>SUM(E206,E209,E228,E232,E235,E236,E239)</f>
        <v>27</v>
      </c>
      <c r="F245" s="354">
        <f>SUM(F206,F209,F228,F232,F235,F236,F239)</f>
        <v>8</v>
      </c>
      <c r="G245" s="291">
        <f>F245/C245*100</f>
        <v>800</v>
      </c>
      <c r="H245" s="292">
        <f>F245/E245*100</f>
        <v>29.629629629629626</v>
      </c>
      <c r="J245"/>
      <c r="ALX245" s="70"/>
      <c r="ALY245"/>
      <c r="ALZ245"/>
      <c r="AMA245"/>
      <c r="AMB245"/>
      <c r="AMC245"/>
      <c r="AMD245"/>
      <c r="AME245"/>
      <c r="AMF245"/>
      <c r="AMG245"/>
      <c r="AMH245"/>
      <c r="AMI245"/>
      <c r="AMJ245"/>
    </row>
    <row r="246" spans="1:1024" s="74" customFormat="1" ht="13.15" customHeight="1" x14ac:dyDescent="0.25">
      <c r="A246" s="266"/>
      <c r="B246" s="266"/>
      <c r="C246" s="263"/>
      <c r="D246" s="263"/>
      <c r="E246" s="263"/>
      <c r="F246" s="263"/>
      <c r="G246" s="263"/>
      <c r="H246" s="263"/>
      <c r="ALX246" s="70"/>
      <c r="ALY246"/>
      <c r="ALZ246"/>
      <c r="AMA246"/>
      <c r="AMB246"/>
      <c r="AMC246"/>
      <c r="AMD246"/>
      <c r="AME246"/>
      <c r="AMF246"/>
      <c r="AMG246"/>
      <c r="AMH246"/>
      <c r="AMI246"/>
      <c r="AMJ246"/>
    </row>
    <row r="247" spans="1:1024" s="74" customFormat="1" ht="12.6" customHeight="1" x14ac:dyDescent="0.25">
      <c r="A247" s="355" t="s">
        <v>188</v>
      </c>
      <c r="B247" s="339"/>
      <c r="C247" s="267"/>
      <c r="D247" s="193"/>
      <c r="E247" s="193"/>
      <c r="F247" s="193"/>
      <c r="G247" s="193"/>
      <c r="H247" s="193"/>
      <c r="ALX247" s="70"/>
      <c r="ALY247"/>
      <c r="ALZ247"/>
      <c r="AMA247"/>
      <c r="AMB247"/>
      <c r="AMC247"/>
      <c r="AMD247"/>
      <c r="AME247"/>
      <c r="AMF247"/>
      <c r="AMG247"/>
      <c r="AMH247"/>
      <c r="AMI247"/>
      <c r="AMJ247"/>
    </row>
    <row r="248" spans="1:1024" s="74" customFormat="1" ht="12.6" customHeight="1" x14ac:dyDescent="0.25">
      <c r="A248" s="322" t="s">
        <v>189</v>
      </c>
      <c r="B248" s="339"/>
      <c r="C248" s="267"/>
      <c r="D248" s="193"/>
      <c r="E248" s="193"/>
      <c r="F248" s="193"/>
      <c r="G248" s="193"/>
      <c r="H248" s="193"/>
      <c r="ALX248" s="70"/>
      <c r="ALY248"/>
      <c r="ALZ248"/>
      <c r="AMA248"/>
      <c r="AMB248"/>
      <c r="AMC248"/>
      <c r="AMD248"/>
      <c r="AME248"/>
      <c r="AMF248"/>
      <c r="AMG248"/>
      <c r="AMH248"/>
      <c r="AMI248"/>
      <c r="AMJ248"/>
    </row>
    <row r="249" spans="1:1024" s="74" customFormat="1" ht="15" customHeight="1" x14ac:dyDescent="0.25">
      <c r="A249" s="619" t="s">
        <v>33</v>
      </c>
      <c r="B249" s="619" t="s">
        <v>4</v>
      </c>
      <c r="C249" s="619" t="s">
        <v>5</v>
      </c>
      <c r="D249" s="636" t="s">
        <v>6</v>
      </c>
      <c r="E249" s="636" t="s">
        <v>7</v>
      </c>
      <c r="F249" s="636" t="s">
        <v>8</v>
      </c>
      <c r="G249" s="636" t="s">
        <v>9</v>
      </c>
      <c r="H249" s="636" t="s">
        <v>9</v>
      </c>
      <c r="ALX249" s="70"/>
      <c r="ALY249"/>
      <c r="ALZ249"/>
      <c r="AMA249"/>
      <c r="AMB249"/>
      <c r="AMC249"/>
      <c r="AMD249"/>
      <c r="AME249"/>
      <c r="AMF249"/>
      <c r="AMG249"/>
      <c r="AMH249"/>
      <c r="AMI249"/>
      <c r="AMJ249"/>
    </row>
    <row r="250" spans="1:1024" s="74" customFormat="1" ht="37.35" customHeight="1" x14ac:dyDescent="0.25">
      <c r="A250" s="619"/>
      <c r="B250" s="619"/>
      <c r="C250" s="619"/>
      <c r="D250" s="636"/>
      <c r="E250" s="636"/>
      <c r="F250" s="636"/>
      <c r="G250" s="636"/>
      <c r="H250" s="636"/>
      <c r="ALX250" s="70"/>
      <c r="ALY250"/>
      <c r="ALZ250"/>
      <c r="AMA250"/>
      <c r="AMB250"/>
      <c r="AMC250"/>
      <c r="AMD250"/>
      <c r="AME250"/>
      <c r="AMF250"/>
      <c r="AMG250"/>
      <c r="AMH250"/>
      <c r="AMI250"/>
      <c r="AMJ250"/>
    </row>
    <row r="251" spans="1:1024" s="74" customFormat="1" ht="18" customHeight="1" x14ac:dyDescent="0.25">
      <c r="A251" s="619">
        <v>1</v>
      </c>
      <c r="B251" s="619"/>
      <c r="C251" s="173">
        <v>2</v>
      </c>
      <c r="D251" s="174">
        <v>3</v>
      </c>
      <c r="E251" s="174">
        <v>4</v>
      </c>
      <c r="F251" s="174">
        <v>5</v>
      </c>
      <c r="G251" s="174" t="s">
        <v>10</v>
      </c>
      <c r="H251" s="174" t="s">
        <v>11</v>
      </c>
      <c r="ALX251" s="70"/>
      <c r="ALY251"/>
      <c r="ALZ251"/>
      <c r="AMA251"/>
      <c r="AMB251"/>
      <c r="AMC251"/>
      <c r="AMD251"/>
      <c r="AME251"/>
      <c r="AMF251"/>
      <c r="AMG251"/>
      <c r="AMH251"/>
      <c r="AMI251"/>
      <c r="AMJ251"/>
    </row>
    <row r="252" spans="1:1024" s="74" customFormat="1" x14ac:dyDescent="0.25">
      <c r="A252" s="356">
        <v>32</v>
      </c>
      <c r="B252" s="341" t="s">
        <v>43</v>
      </c>
      <c r="C252" s="271">
        <f>SUM(C253,C255,C258,C261)</f>
        <v>0</v>
      </c>
      <c r="D252" s="271">
        <f>SUM(D253,D255,D258,D261)</f>
        <v>0</v>
      </c>
      <c r="E252" s="271">
        <f>SUM(E253,E255,E258,E261)</f>
        <v>0</v>
      </c>
      <c r="F252" s="325">
        <f>SUM(F253,F255,F258,F261)</f>
        <v>0</v>
      </c>
      <c r="G252" s="325" t="e">
        <f>F252/C252*100</f>
        <v>#DIV/0!</v>
      </c>
      <c r="H252" s="326" t="e">
        <f>F252/E252*100</f>
        <v>#DIV/0!</v>
      </c>
      <c r="ALX252" s="70"/>
      <c r="ALY252"/>
      <c r="ALZ252"/>
      <c r="AMA252"/>
      <c r="AMB252"/>
      <c r="AMC252"/>
      <c r="AMD252"/>
      <c r="AME252"/>
      <c r="AMF252"/>
      <c r="AMG252"/>
      <c r="AMH252"/>
      <c r="AMI252"/>
      <c r="AMJ252"/>
    </row>
    <row r="253" spans="1:1024" s="74" customFormat="1" x14ac:dyDescent="0.25">
      <c r="A253" s="357">
        <v>321</v>
      </c>
      <c r="B253" s="358" t="s">
        <v>44</v>
      </c>
      <c r="C253" s="359">
        <f>C254</f>
        <v>0</v>
      </c>
      <c r="D253" s="359">
        <f>D254</f>
        <v>0</v>
      </c>
      <c r="E253" s="359">
        <f>E254</f>
        <v>0</v>
      </c>
      <c r="F253" s="359">
        <f>F254</f>
        <v>0</v>
      </c>
      <c r="G253" s="360">
        <v>0</v>
      </c>
      <c r="H253" s="361">
        <v>0</v>
      </c>
      <c r="ALX253" s="70"/>
      <c r="ALY253"/>
      <c r="ALZ253"/>
      <c r="AMA253"/>
      <c r="AMB253"/>
      <c r="AMC253"/>
      <c r="AMD253"/>
      <c r="AME253"/>
      <c r="AMF253"/>
      <c r="AMG253"/>
      <c r="AMH253"/>
      <c r="AMI253"/>
      <c r="AMJ253"/>
    </row>
    <row r="254" spans="1:1024" s="74" customFormat="1" x14ac:dyDescent="0.25">
      <c r="A254" s="362">
        <v>3211</v>
      </c>
      <c r="B254" s="363" t="s">
        <v>46</v>
      </c>
      <c r="C254" s="364"/>
      <c r="D254" s="364"/>
      <c r="E254" s="364"/>
      <c r="F254" s="364"/>
      <c r="G254" s="230">
        <v>0</v>
      </c>
      <c r="H254" s="231">
        <v>0</v>
      </c>
      <c r="ALX254" s="70"/>
      <c r="ALY254"/>
      <c r="ALZ254"/>
      <c r="AMA254"/>
      <c r="AMB254"/>
      <c r="AMC254"/>
      <c r="AMD254"/>
      <c r="AME254"/>
      <c r="AMF254"/>
      <c r="AMG254"/>
      <c r="AMH254"/>
      <c r="AMI254"/>
      <c r="AMJ254"/>
    </row>
    <row r="255" spans="1:1024" s="74" customFormat="1" x14ac:dyDescent="0.25">
      <c r="A255" s="357">
        <v>322</v>
      </c>
      <c r="B255" s="358" t="s">
        <v>51</v>
      </c>
      <c r="C255" s="359">
        <f>SUM(C256:C257)</f>
        <v>0</v>
      </c>
      <c r="D255" s="359">
        <f>SUM(D256:D257)</f>
        <v>0</v>
      </c>
      <c r="E255" s="359">
        <f>SUM(E256:E257)</f>
        <v>0</v>
      </c>
      <c r="F255" s="359">
        <f>SUM(F256:F257)</f>
        <v>0</v>
      </c>
      <c r="G255" s="360">
        <v>0</v>
      </c>
      <c r="H255" s="361">
        <v>0</v>
      </c>
      <c r="ALX255" s="70"/>
      <c r="ALY255"/>
      <c r="ALZ255"/>
      <c r="AMA255"/>
      <c r="AMB255"/>
      <c r="AMC255"/>
      <c r="AMD255"/>
      <c r="AME255"/>
      <c r="AMF255"/>
      <c r="AMG255"/>
      <c r="AMH255"/>
      <c r="AMI255"/>
      <c r="AMJ255"/>
    </row>
    <row r="256" spans="1:1024" s="74" customFormat="1" ht="22.5" x14ac:dyDescent="0.25">
      <c r="A256" s="362">
        <v>3221</v>
      </c>
      <c r="B256" s="363" t="s">
        <v>53</v>
      </c>
      <c r="C256" s="364"/>
      <c r="D256" s="364"/>
      <c r="E256" s="364"/>
      <c r="F256" s="364"/>
      <c r="G256" s="243">
        <v>0</v>
      </c>
      <c r="H256" s="258">
        <v>0</v>
      </c>
      <c r="ALX256" s="70"/>
      <c r="ALY256"/>
      <c r="ALZ256"/>
      <c r="AMA256"/>
      <c r="AMB256"/>
      <c r="AMC256"/>
      <c r="AMD256"/>
      <c r="AME256"/>
      <c r="AMF256"/>
      <c r="AMG256"/>
      <c r="AMH256"/>
      <c r="AMI256"/>
      <c r="AMJ256"/>
    </row>
    <row r="257" spans="1:1024" s="74" customFormat="1" x14ac:dyDescent="0.25">
      <c r="A257" s="362">
        <v>3222</v>
      </c>
      <c r="B257" s="363" t="s">
        <v>167</v>
      </c>
      <c r="C257" s="364"/>
      <c r="D257" s="364"/>
      <c r="E257" s="364"/>
      <c r="F257" s="364"/>
      <c r="G257" s="243">
        <v>0</v>
      </c>
      <c r="H257" s="258">
        <v>0</v>
      </c>
      <c r="ALX257" s="70"/>
      <c r="ALY257"/>
      <c r="ALZ257"/>
      <c r="AMA257"/>
      <c r="AMB257"/>
      <c r="AMC257"/>
      <c r="AMD257"/>
      <c r="AME257"/>
      <c r="AMF257"/>
      <c r="AMG257"/>
      <c r="AMH257"/>
      <c r="AMI257"/>
      <c r="AMJ257"/>
    </row>
    <row r="258" spans="1:1024" s="74" customFormat="1" x14ac:dyDescent="0.25">
      <c r="A258" s="357">
        <v>323</v>
      </c>
      <c r="B258" s="358" t="s">
        <v>61</v>
      </c>
      <c r="C258" s="359">
        <f>SUM(C259:C260)</f>
        <v>0</v>
      </c>
      <c r="D258" s="359">
        <f>SUM(D259:D260)</f>
        <v>0</v>
      </c>
      <c r="E258" s="359">
        <f>SUM(E259:E260)</f>
        <v>0</v>
      </c>
      <c r="F258" s="359">
        <f>SUM(F259:F260)</f>
        <v>0</v>
      </c>
      <c r="G258" s="365" t="e">
        <f>F258/C258*100</f>
        <v>#DIV/0!</v>
      </c>
      <c r="H258" s="366" t="e">
        <f>F258/E258*100</f>
        <v>#DIV/0!</v>
      </c>
      <c r="ALX258" s="70"/>
      <c r="ALY258"/>
      <c r="ALZ258"/>
      <c r="AMA258"/>
      <c r="AMB258"/>
      <c r="AMC258"/>
      <c r="AMD258"/>
      <c r="AME258"/>
      <c r="AMF258"/>
      <c r="AMG258"/>
      <c r="AMH258"/>
      <c r="AMI258"/>
      <c r="AMJ258"/>
    </row>
    <row r="259" spans="1:1024" s="74" customFormat="1" x14ac:dyDescent="0.25">
      <c r="A259" s="362">
        <v>3231</v>
      </c>
      <c r="B259" s="363" t="s">
        <v>63</v>
      </c>
      <c r="C259" s="364"/>
      <c r="D259" s="364">
        <v>0</v>
      </c>
      <c r="E259" s="364">
        <v>0</v>
      </c>
      <c r="F259" s="364"/>
      <c r="G259" s="243" t="e">
        <f>F259/C259*100</f>
        <v>#DIV/0!</v>
      </c>
      <c r="H259" s="258" t="e">
        <f>F259/E259*100</f>
        <v>#DIV/0!</v>
      </c>
      <c r="ALX259" s="70"/>
      <c r="ALY259"/>
      <c r="ALZ259"/>
      <c r="AMA259"/>
      <c r="AMB259"/>
      <c r="AMC259"/>
      <c r="AMD259"/>
      <c r="AME259"/>
      <c r="AMF259"/>
      <c r="AMG259"/>
      <c r="AMH259"/>
      <c r="AMI259"/>
      <c r="AMJ259"/>
    </row>
    <row r="260" spans="1:1024" s="74" customFormat="1" x14ac:dyDescent="0.25">
      <c r="A260" s="362">
        <v>3235</v>
      </c>
      <c r="B260" s="363" t="s">
        <v>172</v>
      </c>
      <c r="C260" s="364"/>
      <c r="D260" s="364"/>
      <c r="E260" s="364"/>
      <c r="F260" s="364"/>
      <c r="G260" s="243">
        <v>0</v>
      </c>
      <c r="H260" s="258">
        <v>0</v>
      </c>
      <c r="ALX260" s="70"/>
      <c r="ALY260"/>
      <c r="ALZ260"/>
      <c r="AMA260"/>
      <c r="AMB260"/>
      <c r="AMC260"/>
      <c r="AMD260"/>
      <c r="AME260"/>
      <c r="AMF260"/>
      <c r="AMG260"/>
      <c r="AMH260"/>
      <c r="AMI260"/>
      <c r="AMJ260"/>
    </row>
    <row r="261" spans="1:1024" s="74" customFormat="1" x14ac:dyDescent="0.25">
      <c r="A261" s="357">
        <v>329</v>
      </c>
      <c r="B261" s="358" t="s">
        <v>77</v>
      </c>
      <c r="C261" s="359">
        <f>C262</f>
        <v>0</v>
      </c>
      <c r="D261" s="359">
        <f>D262</f>
        <v>0</v>
      </c>
      <c r="E261" s="359">
        <f>E262</f>
        <v>0</v>
      </c>
      <c r="F261" s="359">
        <f>F262</f>
        <v>0</v>
      </c>
      <c r="G261" s="365" t="e">
        <f>F261/C261*100</f>
        <v>#DIV/0!</v>
      </c>
      <c r="H261" s="366" t="e">
        <f>F261/E261*100</f>
        <v>#DIV/0!</v>
      </c>
      <c r="ALX261" s="70"/>
      <c r="ALY261"/>
      <c r="ALZ261"/>
      <c r="AMA261"/>
      <c r="AMB261"/>
      <c r="AMC261"/>
      <c r="AMD261"/>
      <c r="AME261"/>
      <c r="AMF261"/>
      <c r="AMG261"/>
      <c r="AMH261"/>
      <c r="AMI261"/>
      <c r="AMJ261"/>
    </row>
    <row r="262" spans="1:1024" s="74" customFormat="1" x14ac:dyDescent="0.25">
      <c r="A262" s="367">
        <v>3299</v>
      </c>
      <c r="B262" s="368" t="s">
        <v>77</v>
      </c>
      <c r="C262" s="369">
        <v>0</v>
      </c>
      <c r="D262" s="369">
        <v>0</v>
      </c>
      <c r="E262" s="369">
        <v>0</v>
      </c>
      <c r="F262" s="369"/>
      <c r="G262" s="264" t="e">
        <f>F262/C262*100</f>
        <v>#DIV/0!</v>
      </c>
      <c r="H262" s="265" t="e">
        <f>F262/E262*100</f>
        <v>#DIV/0!</v>
      </c>
      <c r="ALX262" s="70"/>
      <c r="ALY262"/>
      <c r="ALZ262"/>
      <c r="AMA262"/>
      <c r="AMB262"/>
      <c r="AMC262"/>
      <c r="AMD262"/>
      <c r="AME262"/>
      <c r="AMF262"/>
      <c r="AMG262"/>
      <c r="AMH262"/>
      <c r="AMI262"/>
      <c r="AMJ262"/>
    </row>
    <row r="263" spans="1:1024" s="74" customFormat="1" x14ac:dyDescent="0.25">
      <c r="A263" s="640" t="s">
        <v>177</v>
      </c>
      <c r="B263" s="640"/>
      <c r="C263" s="191">
        <f>C252</f>
        <v>0</v>
      </c>
      <c r="D263" s="191">
        <f>D252</f>
        <v>0</v>
      </c>
      <c r="E263" s="191">
        <f>E252</f>
        <v>0</v>
      </c>
      <c r="F263" s="191">
        <f>F252</f>
        <v>0</v>
      </c>
      <c r="G263" s="191" t="e">
        <f>F263/C263*100</f>
        <v>#DIV/0!</v>
      </c>
      <c r="H263" s="191" t="e">
        <f>F263/E263*100</f>
        <v>#DIV/0!</v>
      </c>
      <c r="J263"/>
      <c r="ALX263" s="70"/>
      <c r="ALY263"/>
      <c r="ALZ263"/>
      <c r="AMA263"/>
      <c r="AMB263"/>
      <c r="AMC263"/>
      <c r="AMD263"/>
      <c r="AME263"/>
      <c r="AMF263"/>
      <c r="AMG263"/>
      <c r="AMH263"/>
      <c r="AMI263"/>
      <c r="AMJ263"/>
    </row>
    <row r="264" spans="1:1024" s="74" customFormat="1" x14ac:dyDescent="0.25">
      <c r="A264" s="266"/>
      <c r="B264" s="266"/>
      <c r="C264" s="263"/>
      <c r="D264" s="263"/>
      <c r="E264" s="263"/>
      <c r="F264" s="263"/>
      <c r="G264" s="263"/>
      <c r="H264" s="263"/>
      <c r="ALX264" s="70"/>
      <c r="ALY264"/>
      <c r="ALZ264"/>
      <c r="AMA264"/>
      <c r="AMB264"/>
      <c r="AMC264"/>
      <c r="AMD264"/>
      <c r="AME264"/>
      <c r="AMF264"/>
      <c r="AMG264"/>
      <c r="AMH264"/>
      <c r="AMI264"/>
      <c r="AMJ264"/>
    </row>
    <row r="265" spans="1:1024" s="74" customFormat="1" x14ac:dyDescent="0.25">
      <c r="A265" s="321" t="s">
        <v>119</v>
      </c>
      <c r="B265" s="339"/>
      <c r="C265" s="267"/>
      <c r="D265" s="193"/>
      <c r="E265" s="193"/>
      <c r="F265" s="193"/>
      <c r="G265" s="193"/>
      <c r="H265" s="193"/>
      <c r="ALX265" s="70"/>
      <c r="ALY265"/>
      <c r="ALZ265"/>
      <c r="AMA265"/>
      <c r="AMB265"/>
      <c r="AMC265"/>
      <c r="AMD265"/>
      <c r="AME265"/>
      <c r="AMF265"/>
      <c r="AMG265"/>
      <c r="AMH265"/>
      <c r="AMI265"/>
      <c r="AMJ265"/>
    </row>
    <row r="266" spans="1:1024" s="74" customFormat="1" x14ac:dyDescent="0.25">
      <c r="A266" s="322" t="s">
        <v>190</v>
      </c>
      <c r="B266" s="339"/>
      <c r="C266" s="267"/>
      <c r="D266" s="193"/>
      <c r="E266" s="193"/>
      <c r="F266" s="193"/>
      <c r="G266" s="193"/>
      <c r="H266" s="193"/>
      <c r="ALX266" s="70"/>
      <c r="ALY266"/>
      <c r="ALZ266"/>
      <c r="AMA266"/>
      <c r="AMB266"/>
      <c r="AMC266"/>
      <c r="AMD266"/>
      <c r="AME266"/>
      <c r="AMF266"/>
      <c r="AMG266"/>
      <c r="AMH266"/>
      <c r="AMI266"/>
      <c r="AMJ266"/>
    </row>
    <row r="267" spans="1:1024" s="74" customFormat="1" ht="14.45" customHeight="1" x14ac:dyDescent="0.25">
      <c r="A267" s="619" t="s">
        <v>33</v>
      </c>
      <c r="B267" s="619" t="s">
        <v>4</v>
      </c>
      <c r="C267" s="619" t="s">
        <v>5</v>
      </c>
      <c r="D267" s="636" t="s">
        <v>6</v>
      </c>
      <c r="E267" s="636" t="s">
        <v>7</v>
      </c>
      <c r="F267" s="636" t="s">
        <v>8</v>
      </c>
      <c r="G267" s="636" t="s">
        <v>9</v>
      </c>
      <c r="H267" s="636" t="s">
        <v>9</v>
      </c>
      <c r="ALX267" s="70"/>
      <c r="ALY267"/>
      <c r="ALZ267"/>
      <c r="AMA267"/>
      <c r="AMB267"/>
      <c r="AMC267"/>
      <c r="AMD267"/>
      <c r="AME267"/>
      <c r="AMF267"/>
      <c r="AMG267"/>
      <c r="AMH267"/>
      <c r="AMI267"/>
      <c r="AMJ267"/>
    </row>
    <row r="268" spans="1:1024" s="74" customFormat="1" ht="27" customHeight="1" x14ac:dyDescent="0.25">
      <c r="A268" s="619"/>
      <c r="B268" s="619"/>
      <c r="C268" s="619"/>
      <c r="D268" s="636"/>
      <c r="E268" s="636"/>
      <c r="F268" s="636"/>
      <c r="G268" s="636"/>
      <c r="H268" s="636"/>
      <c r="ALX268" s="70"/>
      <c r="ALY268"/>
      <c r="ALZ268"/>
      <c r="AMA268"/>
      <c r="AMB268"/>
      <c r="AMC268"/>
      <c r="AMD268"/>
      <c r="AME268"/>
      <c r="AMF268"/>
      <c r="AMG268"/>
      <c r="AMH268"/>
      <c r="AMI268"/>
      <c r="AMJ268"/>
    </row>
    <row r="269" spans="1:1024" s="74" customFormat="1" ht="18.75" customHeight="1" x14ac:dyDescent="0.25">
      <c r="A269" s="619">
        <v>1</v>
      </c>
      <c r="B269" s="619"/>
      <c r="C269" s="173">
        <v>2</v>
      </c>
      <c r="D269" s="174">
        <v>3</v>
      </c>
      <c r="E269" s="174">
        <v>4</v>
      </c>
      <c r="F269" s="174">
        <v>5</v>
      </c>
      <c r="G269" s="174" t="s">
        <v>10</v>
      </c>
      <c r="H269" s="174" t="s">
        <v>11</v>
      </c>
      <c r="ALX269" s="70"/>
      <c r="ALY269"/>
      <c r="ALZ269"/>
      <c r="AMA269"/>
      <c r="AMB269"/>
      <c r="AMC269"/>
      <c r="AMD269"/>
      <c r="AME269"/>
      <c r="AMF269"/>
      <c r="AMG269"/>
      <c r="AMH269"/>
      <c r="AMI269"/>
      <c r="AMJ269"/>
    </row>
    <row r="270" spans="1:1024" s="74" customFormat="1" x14ac:dyDescent="0.25">
      <c r="A270" s="370">
        <v>31</v>
      </c>
      <c r="B270" s="324" t="s">
        <v>35</v>
      </c>
      <c r="C270" s="371">
        <f t="shared" ref="C270:F271" si="14">SUM(C271)</f>
        <v>0</v>
      </c>
      <c r="D270" s="371">
        <f t="shared" si="14"/>
        <v>0</v>
      </c>
      <c r="E270" s="371">
        <f t="shared" si="14"/>
        <v>0</v>
      </c>
      <c r="F270" s="371">
        <f t="shared" si="14"/>
        <v>0</v>
      </c>
      <c r="G270" s="325">
        <v>0</v>
      </c>
      <c r="H270" s="326">
        <v>0</v>
      </c>
      <c r="ALX270" s="70"/>
      <c r="ALY270"/>
      <c r="ALZ270"/>
      <c r="AMA270"/>
      <c r="AMB270"/>
      <c r="AMC270"/>
      <c r="AMD270"/>
      <c r="AME270"/>
      <c r="AMF270"/>
      <c r="AMG270"/>
      <c r="AMH270"/>
      <c r="AMI270"/>
      <c r="AMJ270"/>
    </row>
    <row r="271" spans="1:1024" s="74" customFormat="1" x14ac:dyDescent="0.25">
      <c r="A271" s="223">
        <v>312</v>
      </c>
      <c r="B271" s="224" t="s">
        <v>38</v>
      </c>
      <c r="C271" s="234">
        <f t="shared" si="14"/>
        <v>0</v>
      </c>
      <c r="D271" s="234">
        <f t="shared" si="14"/>
        <v>0</v>
      </c>
      <c r="E271" s="234">
        <f t="shared" si="14"/>
        <v>0</v>
      </c>
      <c r="F271" s="234">
        <f t="shared" si="14"/>
        <v>0</v>
      </c>
      <c r="G271" s="225">
        <v>0</v>
      </c>
      <c r="H271" s="226">
        <v>0</v>
      </c>
      <c r="ALX271" s="70"/>
      <c r="ALY271"/>
      <c r="ALZ271"/>
      <c r="AMA271"/>
      <c r="AMB271"/>
      <c r="AMC271"/>
      <c r="AMD271"/>
      <c r="AME271"/>
      <c r="AMF271"/>
      <c r="AMG271"/>
      <c r="AMH271"/>
      <c r="AMI271"/>
      <c r="AMJ271"/>
    </row>
    <row r="272" spans="1:1024" s="74" customFormat="1" x14ac:dyDescent="0.25">
      <c r="A272" s="179" t="s">
        <v>39</v>
      </c>
      <c r="B272" s="180" t="s">
        <v>38</v>
      </c>
      <c r="C272" s="181"/>
      <c r="D272" s="182"/>
      <c r="E272" s="182"/>
      <c r="F272" s="182"/>
      <c r="G272" s="207">
        <v>0</v>
      </c>
      <c r="H272" s="208">
        <v>0</v>
      </c>
      <c r="ALX272" s="70"/>
      <c r="ALY272"/>
      <c r="ALZ272"/>
      <c r="AMA272"/>
      <c r="AMB272"/>
      <c r="AMC272"/>
      <c r="AMD272"/>
      <c r="AME272"/>
      <c r="AMF272"/>
      <c r="AMG272"/>
      <c r="AMH272"/>
      <c r="AMI272"/>
      <c r="AMJ272"/>
    </row>
    <row r="273" spans="1:1024" s="74" customFormat="1" x14ac:dyDescent="0.25">
      <c r="A273" s="335">
        <v>32</v>
      </c>
      <c r="B273" s="336" t="s">
        <v>43</v>
      </c>
      <c r="C273" s="372">
        <f>SUM(C274,C277,C282,C288)</f>
        <v>0</v>
      </c>
      <c r="D273" s="372">
        <f>SUM(D274,D277,D282,D288)</f>
        <v>531</v>
      </c>
      <c r="E273" s="372">
        <f>SUM(E274,E277,E282,E288)</f>
        <v>531</v>
      </c>
      <c r="F273" s="372">
        <f>SUM(F274,F277,F282,F288)</f>
        <v>0</v>
      </c>
      <c r="G273" s="276" t="e">
        <f>F273/C273*100</f>
        <v>#DIV/0!</v>
      </c>
      <c r="H273" s="338">
        <f>F273/E273*100</f>
        <v>0</v>
      </c>
      <c r="ALX273" s="70"/>
      <c r="ALY273"/>
      <c r="ALZ273"/>
      <c r="AMA273"/>
      <c r="AMB273"/>
      <c r="AMC273"/>
      <c r="AMD273"/>
      <c r="AME273"/>
      <c r="AMF273"/>
      <c r="AMG273"/>
      <c r="AMH273"/>
      <c r="AMI273"/>
      <c r="AMJ273"/>
    </row>
    <row r="274" spans="1:1024" s="74" customFormat="1" ht="15" customHeight="1" x14ac:dyDescent="0.25">
      <c r="A274" s="223">
        <v>321</v>
      </c>
      <c r="B274" s="224" t="s">
        <v>44</v>
      </c>
      <c r="C274" s="234">
        <f>SUM(C275:C276)</f>
        <v>0</v>
      </c>
      <c r="D274" s="234">
        <f>SUM(D275:D276)</f>
        <v>265</v>
      </c>
      <c r="E274" s="234">
        <f>SUM(E275:E276)</f>
        <v>265</v>
      </c>
      <c r="F274" s="234">
        <f>SUM(F275:F276)</f>
        <v>0</v>
      </c>
      <c r="G274" s="225" t="e">
        <f>F274/C274*100</f>
        <v>#DIV/0!</v>
      </c>
      <c r="H274" s="226">
        <f>F274/E274*100</f>
        <v>0</v>
      </c>
      <c r="ALX274" s="70"/>
      <c r="ALY274"/>
      <c r="ALZ274"/>
      <c r="AMA274"/>
      <c r="AMB274"/>
      <c r="AMC274"/>
      <c r="AMD274"/>
      <c r="AME274"/>
      <c r="AMF274"/>
      <c r="AMG274"/>
      <c r="AMH274"/>
      <c r="AMI274"/>
      <c r="AMJ274"/>
    </row>
    <row r="275" spans="1:1024" s="80" customFormat="1" ht="15" customHeight="1" x14ac:dyDescent="0.25">
      <c r="A275" s="179" t="s">
        <v>45</v>
      </c>
      <c r="B275" s="180" t="s">
        <v>46</v>
      </c>
      <c r="C275" s="181">
        <v>0</v>
      </c>
      <c r="D275" s="182">
        <v>265</v>
      </c>
      <c r="E275" s="182">
        <v>265</v>
      </c>
      <c r="F275" s="182">
        <v>0</v>
      </c>
      <c r="G275" s="207" t="e">
        <f>F275/C275*100</f>
        <v>#DIV/0!</v>
      </c>
      <c r="H275" s="208">
        <f>F275/E275*100</f>
        <v>0</v>
      </c>
      <c r="ALX275" s="70"/>
      <c r="ALY275"/>
      <c r="ALZ275"/>
      <c r="AMA275"/>
      <c r="AMB275"/>
      <c r="AMC275"/>
      <c r="AMD275"/>
      <c r="AME275"/>
      <c r="AMF275"/>
      <c r="AMG275"/>
      <c r="AMH275"/>
      <c r="AMI275"/>
      <c r="AMJ275"/>
    </row>
    <row r="276" spans="1:1024" s="80" customFormat="1" ht="30.6" customHeight="1" x14ac:dyDescent="0.25">
      <c r="A276" s="179" t="s">
        <v>47</v>
      </c>
      <c r="B276" s="180" t="s">
        <v>48</v>
      </c>
      <c r="C276" s="181"/>
      <c r="D276" s="182"/>
      <c r="E276" s="182"/>
      <c r="F276" s="182"/>
      <c r="G276" s="207">
        <v>0</v>
      </c>
      <c r="H276" s="208">
        <v>0</v>
      </c>
      <c r="ALX276" s="70"/>
      <c r="ALY276"/>
      <c r="ALZ276"/>
      <c r="AMA276"/>
      <c r="AMB276"/>
      <c r="AMC276"/>
      <c r="AMD276"/>
      <c r="AME276"/>
      <c r="AMF276"/>
      <c r="AMG276"/>
      <c r="AMH276"/>
      <c r="AMI276"/>
      <c r="AMJ276"/>
    </row>
    <row r="277" spans="1:1024" s="74" customFormat="1" x14ac:dyDescent="0.25">
      <c r="A277" s="223">
        <v>322</v>
      </c>
      <c r="B277" s="224" t="s">
        <v>51</v>
      </c>
      <c r="C277" s="234">
        <f>SUM(C278:C280)</f>
        <v>0</v>
      </c>
      <c r="D277" s="234">
        <f>SUM(D278:D280)</f>
        <v>0</v>
      </c>
      <c r="E277" s="234">
        <f>SUM(E278:E280)</f>
        <v>0</v>
      </c>
      <c r="F277" s="234">
        <f>SUM(F278:F281)</f>
        <v>0</v>
      </c>
      <c r="G277" s="225">
        <v>0</v>
      </c>
      <c r="H277" s="226">
        <v>0</v>
      </c>
      <c r="ALX277" s="70"/>
      <c r="ALY277"/>
      <c r="ALZ277"/>
      <c r="AMA277"/>
      <c r="AMB277"/>
      <c r="AMC277"/>
      <c r="AMD277"/>
      <c r="AME277"/>
      <c r="AMF277"/>
      <c r="AMG277"/>
      <c r="AMH277"/>
      <c r="AMI277"/>
      <c r="AMJ277"/>
    </row>
    <row r="278" spans="1:1024" s="74" customFormat="1" ht="22.5" x14ac:dyDescent="0.25">
      <c r="A278" s="179" t="s">
        <v>52</v>
      </c>
      <c r="B278" s="180" t="s">
        <v>53</v>
      </c>
      <c r="C278" s="181"/>
      <c r="D278" s="182"/>
      <c r="E278" s="182"/>
      <c r="F278" s="182"/>
      <c r="G278" s="207">
        <v>0</v>
      </c>
      <c r="H278" s="208">
        <v>0</v>
      </c>
      <c r="ALX278" s="70"/>
      <c r="ALY278"/>
      <c r="ALZ278"/>
      <c r="AMA278"/>
      <c r="AMB278"/>
      <c r="AMC278"/>
      <c r="AMD278"/>
      <c r="AME278"/>
      <c r="AMF278"/>
      <c r="AMG278"/>
      <c r="AMH278"/>
      <c r="AMI278"/>
      <c r="AMJ278"/>
    </row>
    <row r="279" spans="1:1024" s="74" customFormat="1" x14ac:dyDescent="0.25">
      <c r="A279" s="179" t="s">
        <v>55</v>
      </c>
      <c r="B279" s="180" t="s">
        <v>56</v>
      </c>
      <c r="C279" s="181"/>
      <c r="D279" s="182"/>
      <c r="E279" s="182"/>
      <c r="F279" s="182"/>
      <c r="G279" s="207">
        <v>0</v>
      </c>
      <c r="H279" s="208">
        <v>0</v>
      </c>
      <c r="ALX279" s="70"/>
      <c r="ALY279"/>
      <c r="ALZ279"/>
      <c r="AMA279"/>
      <c r="AMB279"/>
      <c r="AMC279"/>
      <c r="AMD279"/>
      <c r="AME279"/>
      <c r="AMF279"/>
      <c r="AMG279"/>
      <c r="AMH279"/>
      <c r="AMI279"/>
      <c r="AMJ279"/>
    </row>
    <row r="280" spans="1:1024" s="74" customFormat="1" ht="22.5" x14ac:dyDescent="0.25">
      <c r="A280" s="179" t="s">
        <v>57</v>
      </c>
      <c r="B280" s="180" t="s">
        <v>58</v>
      </c>
      <c r="C280" s="181"/>
      <c r="D280" s="182"/>
      <c r="E280" s="182"/>
      <c r="F280" s="182"/>
      <c r="G280" s="207">
        <v>0</v>
      </c>
      <c r="H280" s="208">
        <v>0</v>
      </c>
      <c r="ALX280" s="70"/>
      <c r="ALY280"/>
      <c r="ALZ280"/>
      <c r="AMA280"/>
      <c r="AMB280"/>
      <c r="AMC280"/>
      <c r="AMD280"/>
      <c r="AME280"/>
      <c r="AMF280"/>
      <c r="AMG280"/>
      <c r="AMH280"/>
      <c r="AMI280"/>
      <c r="AMJ280"/>
    </row>
    <row r="281" spans="1:1024" s="74" customFormat="1" ht="22.5" x14ac:dyDescent="0.25">
      <c r="A281" s="179">
        <v>3227</v>
      </c>
      <c r="B281" s="180" t="s">
        <v>191</v>
      </c>
      <c r="C281" s="181"/>
      <c r="D281" s="182"/>
      <c r="E281" s="182"/>
      <c r="F281" s="182">
        <v>0</v>
      </c>
      <c r="G281" s="207"/>
      <c r="H281" s="208"/>
      <c r="ALX281" s="70"/>
      <c r="ALY281"/>
      <c r="ALZ281"/>
      <c r="AMA281"/>
      <c r="AMB281"/>
      <c r="AMC281"/>
      <c r="AMD281"/>
      <c r="AME281"/>
      <c r="AMF281"/>
      <c r="AMG281"/>
      <c r="AMH281"/>
      <c r="AMI281"/>
      <c r="AMJ281"/>
    </row>
    <row r="282" spans="1:1024" s="74" customFormat="1" x14ac:dyDescent="0.25">
      <c r="A282" s="223">
        <v>323</v>
      </c>
      <c r="B282" s="224" t="s">
        <v>61</v>
      </c>
      <c r="C282" s="234">
        <f>SUM(C283:C287)</f>
        <v>0</v>
      </c>
      <c r="D282" s="234">
        <f>SUM(D283:D287)</f>
        <v>133</v>
      </c>
      <c r="E282" s="234">
        <f>SUM(E283:E287)</f>
        <v>133</v>
      </c>
      <c r="F282" s="234">
        <f>SUM(F283:F287)</f>
        <v>0</v>
      </c>
      <c r="G282" s="225" t="e">
        <f>F282/C282*100</f>
        <v>#DIV/0!</v>
      </c>
      <c r="H282" s="226">
        <f>F282/E282*100</f>
        <v>0</v>
      </c>
      <c r="ALX282" s="70"/>
      <c r="ALY282"/>
      <c r="ALZ282"/>
      <c r="AMA282"/>
      <c r="AMB282"/>
      <c r="AMC282"/>
      <c r="AMD282"/>
      <c r="AME282"/>
      <c r="AMF282"/>
      <c r="AMG282"/>
      <c r="AMH282"/>
      <c r="AMI282"/>
      <c r="AMJ282"/>
    </row>
    <row r="283" spans="1:1024" s="80" customFormat="1" x14ac:dyDescent="0.25">
      <c r="A283" s="179" t="s">
        <v>62</v>
      </c>
      <c r="B283" s="180" t="s">
        <v>63</v>
      </c>
      <c r="C283" s="349"/>
      <c r="D283" s="182">
        <v>133</v>
      </c>
      <c r="E283" s="182">
        <v>133</v>
      </c>
      <c r="F283" s="182"/>
      <c r="G283" s="207" t="e">
        <f>F283/C283*100</f>
        <v>#DIV/0!</v>
      </c>
      <c r="H283" s="208">
        <f>F283/E283*100</f>
        <v>0</v>
      </c>
      <c r="ALX283" s="70"/>
      <c r="ALY283"/>
      <c r="ALZ283"/>
      <c r="AMA283"/>
      <c r="AMB283"/>
      <c r="AMC283"/>
      <c r="AMD283"/>
      <c r="AME283"/>
      <c r="AMF283"/>
      <c r="AMG283"/>
      <c r="AMH283"/>
      <c r="AMI283"/>
      <c r="AMJ283"/>
    </row>
    <row r="284" spans="1:1024" s="80" customFormat="1" ht="22.5" x14ac:dyDescent="0.25">
      <c r="A284" s="179" t="s">
        <v>64</v>
      </c>
      <c r="B284" s="180" t="s">
        <v>65</v>
      </c>
      <c r="C284" s="349"/>
      <c r="D284" s="182"/>
      <c r="E284" s="182"/>
      <c r="F284" s="182"/>
      <c r="G284" s="207">
        <v>0</v>
      </c>
      <c r="H284" s="208">
        <v>0</v>
      </c>
      <c r="ALX284" s="70"/>
      <c r="ALY284"/>
      <c r="ALZ284"/>
      <c r="AMA284"/>
      <c r="AMB284"/>
      <c r="AMC284"/>
      <c r="AMD284"/>
      <c r="AME284"/>
      <c r="AMF284"/>
      <c r="AMG284"/>
      <c r="AMH284"/>
      <c r="AMI284"/>
      <c r="AMJ284"/>
    </row>
    <row r="285" spans="1:1024" s="80" customFormat="1" x14ac:dyDescent="0.25">
      <c r="A285" s="179" t="s">
        <v>67</v>
      </c>
      <c r="B285" s="180" t="s">
        <v>68</v>
      </c>
      <c r="C285" s="349"/>
      <c r="D285" s="182"/>
      <c r="E285" s="182"/>
      <c r="F285" s="182"/>
      <c r="G285" s="207">
        <v>0</v>
      </c>
      <c r="H285" s="208">
        <v>0</v>
      </c>
      <c r="ALX285" s="70"/>
      <c r="ALY285"/>
      <c r="ALZ285"/>
      <c r="AMA285"/>
      <c r="AMB285"/>
      <c r="AMC285"/>
      <c r="AMD285"/>
      <c r="AME285"/>
      <c r="AMF285"/>
      <c r="AMG285"/>
      <c r="AMH285"/>
      <c r="AMI285"/>
      <c r="AMJ285"/>
    </row>
    <row r="286" spans="1:1024" s="80" customFormat="1" x14ac:dyDescent="0.25">
      <c r="A286" s="179" t="s">
        <v>72</v>
      </c>
      <c r="B286" s="180" t="s">
        <v>73</v>
      </c>
      <c r="C286" s="349"/>
      <c r="D286" s="182"/>
      <c r="E286" s="182"/>
      <c r="F286" s="182"/>
      <c r="G286" s="207">
        <v>0</v>
      </c>
      <c r="H286" s="208">
        <v>0</v>
      </c>
      <c r="ALX286" s="70"/>
      <c r="ALY286"/>
      <c r="ALZ286"/>
      <c r="AMA286"/>
      <c r="AMB286"/>
      <c r="AMC286"/>
      <c r="AMD286"/>
      <c r="AME286"/>
      <c r="AMF286"/>
      <c r="AMG286"/>
      <c r="AMH286"/>
      <c r="AMI286"/>
      <c r="AMJ286"/>
    </row>
    <row r="287" spans="1:1024" s="80" customFormat="1" x14ac:dyDescent="0.25">
      <c r="A287" s="179" t="s">
        <v>74</v>
      </c>
      <c r="B287" s="180" t="s">
        <v>75</v>
      </c>
      <c r="C287" s="349"/>
      <c r="D287" s="182"/>
      <c r="E287" s="182"/>
      <c r="F287" s="182"/>
      <c r="G287" s="207">
        <v>0</v>
      </c>
      <c r="H287" s="208">
        <v>0</v>
      </c>
      <c r="ALX287" s="70"/>
      <c r="ALY287"/>
      <c r="ALZ287"/>
      <c r="AMA287"/>
      <c r="AMB287"/>
      <c r="AMC287"/>
      <c r="AMD287"/>
      <c r="AME287"/>
      <c r="AMF287"/>
      <c r="AMG287"/>
      <c r="AMH287"/>
      <c r="AMI287"/>
      <c r="AMJ287"/>
    </row>
    <row r="288" spans="1:1024" s="74" customFormat="1" x14ac:dyDescent="0.25">
      <c r="A288" s="223">
        <v>329</v>
      </c>
      <c r="B288" s="224" t="s">
        <v>77</v>
      </c>
      <c r="C288" s="234">
        <f>SUM(C289:C292)</f>
        <v>0</v>
      </c>
      <c r="D288" s="234">
        <f>SUM(D289:D292)</f>
        <v>133</v>
      </c>
      <c r="E288" s="234">
        <f>SUM(E289:E292)</f>
        <v>133</v>
      </c>
      <c r="F288" s="234">
        <f>SUM(F289:F292)</f>
        <v>0</v>
      </c>
      <c r="G288" s="225" t="e">
        <f>F288/C288*100</f>
        <v>#DIV/0!</v>
      </c>
      <c r="H288" s="226">
        <f>F288/E288*100</f>
        <v>0</v>
      </c>
      <c r="ALX288" s="70"/>
      <c r="ALY288"/>
      <c r="ALZ288"/>
      <c r="AMA288"/>
      <c r="AMB288"/>
      <c r="AMC288"/>
      <c r="AMD288"/>
      <c r="AME288"/>
      <c r="AMF288"/>
      <c r="AMG288"/>
      <c r="AMH288"/>
      <c r="AMI288"/>
      <c r="AMJ288"/>
    </row>
    <row r="289" spans="1:1024" s="80" customFormat="1" ht="31.9" customHeight="1" x14ac:dyDescent="0.25">
      <c r="A289" s="179" t="s">
        <v>78</v>
      </c>
      <c r="B289" s="180" t="s">
        <v>79</v>
      </c>
      <c r="C289" s="349"/>
      <c r="D289" s="182"/>
      <c r="E289" s="182"/>
      <c r="F289" s="182"/>
      <c r="G289" s="207" t="e">
        <f>F289/C289*100</f>
        <v>#DIV/0!</v>
      </c>
      <c r="H289" s="208" t="e">
        <f>F289/E289*100</f>
        <v>#DIV/0!</v>
      </c>
      <c r="ALX289" s="70"/>
      <c r="ALY289"/>
      <c r="ALZ289"/>
      <c r="AMA289"/>
      <c r="AMB289"/>
      <c r="AMC289"/>
      <c r="AMD289"/>
      <c r="AME289"/>
      <c r="AMF289"/>
      <c r="AMG289"/>
      <c r="AMH289"/>
      <c r="AMI289"/>
      <c r="AMJ289"/>
    </row>
    <row r="290" spans="1:1024" s="80" customFormat="1" x14ac:dyDescent="0.25">
      <c r="A290" s="179" t="s">
        <v>81</v>
      </c>
      <c r="B290" s="180" t="s">
        <v>82</v>
      </c>
      <c r="C290" s="349"/>
      <c r="D290" s="182"/>
      <c r="E290" s="182"/>
      <c r="F290" s="182"/>
      <c r="G290" s="207">
        <v>0</v>
      </c>
      <c r="H290" s="208">
        <v>0</v>
      </c>
      <c r="ALX290" s="70"/>
      <c r="ALY290"/>
      <c r="ALZ290"/>
      <c r="AMA290"/>
      <c r="AMB290"/>
      <c r="AMC290"/>
      <c r="AMD290"/>
      <c r="AME290"/>
      <c r="AMF290"/>
      <c r="AMG290"/>
      <c r="AMH290"/>
      <c r="AMI290"/>
      <c r="AMJ290"/>
    </row>
    <row r="291" spans="1:1024" s="80" customFormat="1" x14ac:dyDescent="0.25">
      <c r="A291" s="179">
        <v>3295</v>
      </c>
      <c r="B291" s="180" t="s">
        <v>84</v>
      </c>
      <c r="C291" s="349"/>
      <c r="D291" s="182"/>
      <c r="E291" s="182"/>
      <c r="F291" s="182"/>
      <c r="G291" s="207">
        <v>0</v>
      </c>
      <c r="H291" s="208">
        <v>0</v>
      </c>
      <c r="ALX291" s="70"/>
      <c r="ALY291"/>
      <c r="ALZ291"/>
      <c r="AMA291"/>
      <c r="AMB291"/>
      <c r="AMC291"/>
      <c r="AMD291"/>
      <c r="AME291"/>
      <c r="AMF291"/>
      <c r="AMG291"/>
      <c r="AMH291"/>
      <c r="AMI291"/>
      <c r="AMJ291"/>
    </row>
    <row r="292" spans="1:1024" s="80" customFormat="1" x14ac:dyDescent="0.25">
      <c r="A292" s="179" t="s">
        <v>86</v>
      </c>
      <c r="B292" s="180" t="s">
        <v>77</v>
      </c>
      <c r="C292" s="349">
        <v>0</v>
      </c>
      <c r="D292" s="182">
        <v>133</v>
      </c>
      <c r="E292" s="182">
        <v>133</v>
      </c>
      <c r="F292" s="182">
        <v>0</v>
      </c>
      <c r="G292" s="207" t="e">
        <f>F292/C292*100</f>
        <v>#DIV/0!</v>
      </c>
      <c r="H292" s="208">
        <f>F292/E292*100</f>
        <v>0</v>
      </c>
      <c r="ALX292" s="70"/>
      <c r="ALY292"/>
      <c r="ALZ292"/>
      <c r="AMA292"/>
      <c r="AMB292"/>
      <c r="AMC292"/>
      <c r="AMD292"/>
      <c r="AME292"/>
      <c r="AMF292"/>
      <c r="AMG292"/>
      <c r="AMH292"/>
      <c r="AMI292"/>
      <c r="AMJ292"/>
    </row>
    <row r="293" spans="1:1024" s="74" customFormat="1" x14ac:dyDescent="0.25">
      <c r="A293" s="335">
        <v>34</v>
      </c>
      <c r="B293" s="336" t="s">
        <v>87</v>
      </c>
      <c r="C293" s="372">
        <f t="shared" ref="C293:F294" si="15">SUM(C294)</f>
        <v>0</v>
      </c>
      <c r="D293" s="372">
        <f t="shared" si="15"/>
        <v>0</v>
      </c>
      <c r="E293" s="372">
        <f t="shared" si="15"/>
        <v>0</v>
      </c>
      <c r="F293" s="372">
        <f t="shared" si="15"/>
        <v>0</v>
      </c>
      <c r="G293" s="276">
        <v>0</v>
      </c>
      <c r="H293" s="338">
        <v>0</v>
      </c>
      <c r="ALX293" s="70"/>
      <c r="ALY293"/>
      <c r="ALZ293"/>
      <c r="AMA293"/>
      <c r="AMB293"/>
      <c r="AMC293"/>
      <c r="AMD293"/>
      <c r="AME293"/>
      <c r="AMF293"/>
      <c r="AMG293"/>
      <c r="AMH293"/>
      <c r="AMI293"/>
      <c r="AMJ293"/>
    </row>
    <row r="294" spans="1:1024" s="74" customFormat="1" x14ac:dyDescent="0.25">
      <c r="A294" s="223">
        <v>343</v>
      </c>
      <c r="B294" s="224" t="s">
        <v>88</v>
      </c>
      <c r="C294" s="234">
        <f t="shared" si="15"/>
        <v>0</v>
      </c>
      <c r="D294" s="234">
        <f t="shared" si="15"/>
        <v>0</v>
      </c>
      <c r="E294" s="234">
        <f t="shared" si="15"/>
        <v>0</v>
      </c>
      <c r="F294" s="234">
        <f t="shared" si="15"/>
        <v>0</v>
      </c>
      <c r="G294" s="225">
        <v>0</v>
      </c>
      <c r="H294" s="226">
        <v>0</v>
      </c>
      <c r="ALX294" s="70"/>
      <c r="ALY294"/>
      <c r="ALZ294"/>
      <c r="AMA294"/>
      <c r="AMB294"/>
      <c r="AMC294"/>
      <c r="AMD294"/>
      <c r="AME294"/>
      <c r="AMF294"/>
      <c r="AMG294"/>
      <c r="AMH294"/>
      <c r="AMI294"/>
      <c r="AMJ294"/>
    </row>
    <row r="295" spans="1:1024" s="74" customFormat="1" ht="22.5" x14ac:dyDescent="0.25">
      <c r="A295" s="209" t="s">
        <v>89</v>
      </c>
      <c r="B295" s="210" t="s">
        <v>90</v>
      </c>
      <c r="C295" s="373">
        <v>0</v>
      </c>
      <c r="D295" s="212"/>
      <c r="E295" s="212"/>
      <c r="F295" s="212"/>
      <c r="G295" s="213">
        <v>0</v>
      </c>
      <c r="H295" s="214">
        <v>0</v>
      </c>
      <c r="ALX295" s="70"/>
      <c r="ALY295"/>
      <c r="ALZ295"/>
      <c r="AMA295"/>
      <c r="AMB295"/>
      <c r="AMC295"/>
      <c r="AMD295"/>
      <c r="AME295"/>
      <c r="AMF295"/>
      <c r="AMG295"/>
      <c r="AMH295"/>
      <c r="AMI295"/>
      <c r="AMJ295"/>
    </row>
    <row r="296" spans="1:1024" s="74" customFormat="1" x14ac:dyDescent="0.25">
      <c r="A296" s="640" t="s">
        <v>177</v>
      </c>
      <c r="B296" s="640"/>
      <c r="C296" s="354">
        <f>SUM(C270,C273,C293)</f>
        <v>0</v>
      </c>
      <c r="D296" s="354">
        <f>SUM(D270,D273,D293)</f>
        <v>531</v>
      </c>
      <c r="E296" s="354">
        <f>SUM(E270,E273,E293)</f>
        <v>531</v>
      </c>
      <c r="F296" s="354">
        <f>SUM(F270,F273,F293)</f>
        <v>0</v>
      </c>
      <c r="G296" s="291" t="e">
        <f>F296/C296*100</f>
        <v>#DIV/0!</v>
      </c>
      <c r="H296" s="292">
        <f>F296/E296*100</f>
        <v>0</v>
      </c>
      <c r="I296" s="82"/>
      <c r="ALX296" s="70"/>
      <c r="ALY296"/>
      <c r="ALZ296"/>
      <c r="AMA296"/>
      <c r="AMB296"/>
      <c r="AMC296"/>
      <c r="AMD296"/>
      <c r="AME296"/>
      <c r="AMF296"/>
      <c r="AMG296"/>
      <c r="AMH296"/>
      <c r="AMI296"/>
      <c r="AMJ296"/>
    </row>
    <row r="297" spans="1:1024" s="74" customFormat="1" ht="15.75" customHeight="1" x14ac:dyDescent="0.25">
      <c r="A297" s="267"/>
      <c r="B297" s="267"/>
      <c r="C297" s="267"/>
      <c r="D297" s="193"/>
      <c r="E297" s="193"/>
      <c r="F297" s="193"/>
      <c r="G297" s="193"/>
      <c r="H297" s="193"/>
      <c r="ALX297" s="70"/>
      <c r="ALY297"/>
      <c r="ALZ297"/>
      <c r="AMA297"/>
      <c r="AMB297"/>
      <c r="AMC297"/>
      <c r="AMD297"/>
      <c r="AME297"/>
      <c r="AMF297"/>
      <c r="AMG297"/>
      <c r="AMH297"/>
      <c r="AMI297"/>
      <c r="AMJ297"/>
    </row>
    <row r="298" spans="1:1024" s="77" customFormat="1" x14ac:dyDescent="0.2">
      <c r="A298" s="355" t="s">
        <v>192</v>
      </c>
      <c r="B298" s="339"/>
      <c r="C298" s="267"/>
      <c r="D298" s="193"/>
      <c r="E298" s="193"/>
      <c r="F298" s="193"/>
      <c r="G298" s="193"/>
      <c r="H298" s="193"/>
      <c r="ALX298" s="70"/>
      <c r="ALY298"/>
      <c r="ALZ298"/>
      <c r="AMA298"/>
      <c r="AMB298"/>
      <c r="AMC298"/>
      <c r="AMD298"/>
      <c r="AME298"/>
      <c r="AMF298"/>
      <c r="AMG298"/>
      <c r="AMH298"/>
      <c r="AMI298"/>
      <c r="AMJ298"/>
    </row>
    <row r="299" spans="1:1024" s="77" customFormat="1" x14ac:dyDescent="0.2">
      <c r="A299" s="322" t="s">
        <v>193</v>
      </c>
      <c r="B299" s="339"/>
      <c r="C299" s="267"/>
      <c r="D299" s="193"/>
      <c r="E299" s="193"/>
      <c r="F299" s="193"/>
      <c r="G299" s="193"/>
      <c r="H299" s="193"/>
      <c r="ALX299" s="70"/>
      <c r="ALY299"/>
      <c r="ALZ299"/>
      <c r="AMA299"/>
      <c r="AMB299"/>
      <c r="AMC299"/>
      <c r="AMD299"/>
      <c r="AME299"/>
      <c r="AMF299"/>
      <c r="AMG299"/>
      <c r="AMH299"/>
      <c r="AMI299"/>
      <c r="AMJ299"/>
    </row>
    <row r="300" spans="1:1024" s="74" customFormat="1" ht="14.45" customHeight="1" x14ac:dyDescent="0.25">
      <c r="A300" s="619" t="s">
        <v>33</v>
      </c>
      <c r="B300" s="619" t="s">
        <v>4</v>
      </c>
      <c r="C300" s="619" t="s">
        <v>5</v>
      </c>
      <c r="D300" s="636" t="s">
        <v>6</v>
      </c>
      <c r="E300" s="636" t="s">
        <v>7</v>
      </c>
      <c r="F300" s="636" t="s">
        <v>8</v>
      </c>
      <c r="G300" s="636" t="s">
        <v>9</v>
      </c>
      <c r="H300" s="636" t="s">
        <v>9</v>
      </c>
      <c r="ALX300" s="70"/>
      <c r="ALY300"/>
      <c r="ALZ300"/>
      <c r="AMA300"/>
      <c r="AMB300"/>
      <c r="AMC300"/>
      <c r="AMD300"/>
      <c r="AME300"/>
      <c r="AMF300"/>
      <c r="AMG300"/>
      <c r="AMH300"/>
      <c r="AMI300"/>
      <c r="AMJ300"/>
    </row>
    <row r="301" spans="1:1024" s="74" customFormat="1" ht="28.9" customHeight="1" x14ac:dyDescent="0.25">
      <c r="A301" s="619"/>
      <c r="B301" s="619"/>
      <c r="C301" s="619"/>
      <c r="D301" s="636"/>
      <c r="E301" s="636"/>
      <c r="F301" s="636"/>
      <c r="G301" s="636"/>
      <c r="H301" s="636"/>
      <c r="ALX301" s="70"/>
      <c r="ALY301"/>
      <c r="ALZ301"/>
      <c r="AMA301"/>
      <c r="AMB301"/>
      <c r="AMC301"/>
      <c r="AMD301"/>
      <c r="AME301"/>
      <c r="AMF301"/>
      <c r="AMG301"/>
      <c r="AMH301"/>
      <c r="AMI301"/>
      <c r="AMJ301"/>
    </row>
    <row r="302" spans="1:1024" s="74" customFormat="1" ht="21" x14ac:dyDescent="0.25">
      <c r="A302" s="619">
        <v>1</v>
      </c>
      <c r="B302" s="619"/>
      <c r="C302" s="173">
        <v>2</v>
      </c>
      <c r="D302" s="174">
        <v>3</v>
      </c>
      <c r="E302" s="174">
        <v>4</v>
      </c>
      <c r="F302" s="174">
        <v>5</v>
      </c>
      <c r="G302" s="174" t="s">
        <v>10</v>
      </c>
      <c r="H302" s="174" t="s">
        <v>11</v>
      </c>
      <c r="ALX302" s="70"/>
      <c r="ALY302"/>
      <c r="ALZ302"/>
      <c r="AMA302"/>
      <c r="AMB302"/>
      <c r="AMC302"/>
      <c r="AMD302"/>
      <c r="AME302"/>
      <c r="AMF302"/>
      <c r="AMG302"/>
      <c r="AMH302"/>
      <c r="AMI302"/>
      <c r="AMJ302"/>
    </row>
    <row r="303" spans="1:1024" s="74" customFormat="1" x14ac:dyDescent="0.25">
      <c r="A303" s="356">
        <v>32</v>
      </c>
      <c r="B303" s="341" t="s">
        <v>43</v>
      </c>
      <c r="C303" s="271">
        <f t="shared" ref="C303:F304" si="16">SUM(C304)</f>
        <v>0</v>
      </c>
      <c r="D303" s="271">
        <f t="shared" si="16"/>
        <v>0</v>
      </c>
      <c r="E303" s="271">
        <f t="shared" si="16"/>
        <v>0</v>
      </c>
      <c r="F303" s="325">
        <f t="shared" si="16"/>
        <v>0</v>
      </c>
      <c r="G303" s="325">
        <v>0</v>
      </c>
      <c r="H303" s="326">
        <v>0</v>
      </c>
      <c r="ALX303" s="70"/>
      <c r="ALY303"/>
      <c r="ALZ303"/>
      <c r="AMA303"/>
      <c r="AMB303"/>
      <c r="AMC303"/>
      <c r="AMD303"/>
      <c r="AME303"/>
      <c r="AMF303"/>
      <c r="AMG303"/>
      <c r="AMH303"/>
      <c r="AMI303"/>
      <c r="AMJ303"/>
    </row>
    <row r="304" spans="1:1024" s="74" customFormat="1" x14ac:dyDescent="0.25">
      <c r="A304" s="223">
        <v>323</v>
      </c>
      <c r="B304" s="224" t="s">
        <v>194</v>
      </c>
      <c r="C304" s="374">
        <f t="shared" si="16"/>
        <v>0</v>
      </c>
      <c r="D304" s="374">
        <f t="shared" si="16"/>
        <v>0</v>
      </c>
      <c r="E304" s="374">
        <f t="shared" si="16"/>
        <v>0</v>
      </c>
      <c r="F304" s="374">
        <f t="shared" si="16"/>
        <v>0</v>
      </c>
      <c r="G304" s="225">
        <v>0</v>
      </c>
      <c r="H304" s="226">
        <v>0</v>
      </c>
      <c r="ALX304" s="70"/>
      <c r="ALY304"/>
      <c r="ALZ304"/>
      <c r="AMA304"/>
      <c r="AMB304"/>
      <c r="AMC304"/>
      <c r="AMD304"/>
      <c r="AME304"/>
      <c r="AMF304"/>
      <c r="AMG304"/>
      <c r="AMH304"/>
      <c r="AMI304"/>
      <c r="AMJ304"/>
    </row>
    <row r="305" spans="1:1024" s="80" customFormat="1" x14ac:dyDescent="0.25">
      <c r="A305" s="209">
        <v>3231</v>
      </c>
      <c r="B305" s="210" t="s">
        <v>195</v>
      </c>
      <c r="C305" s="375"/>
      <c r="D305" s="212"/>
      <c r="E305" s="212"/>
      <c r="F305" s="212"/>
      <c r="G305" s="213">
        <v>0</v>
      </c>
      <c r="H305" s="214">
        <v>0</v>
      </c>
      <c r="ALX305" s="70"/>
      <c r="ALY305"/>
      <c r="ALZ305"/>
      <c r="AMA305"/>
      <c r="AMB305"/>
      <c r="AMC305"/>
      <c r="AMD305"/>
      <c r="AME305"/>
      <c r="AMF305"/>
      <c r="AMG305"/>
      <c r="AMH305"/>
      <c r="AMI305"/>
      <c r="AMJ305"/>
    </row>
    <row r="306" spans="1:1024" s="80" customFormat="1" x14ac:dyDescent="0.25">
      <c r="A306" s="209">
        <v>3299</v>
      </c>
      <c r="B306" s="210" t="s">
        <v>77</v>
      </c>
      <c r="C306" s="375"/>
      <c r="D306" s="212"/>
      <c r="E306" s="212"/>
      <c r="F306" s="212"/>
      <c r="G306" s="213"/>
      <c r="H306" s="214"/>
      <c r="ALX306" s="70"/>
      <c r="ALY306"/>
      <c r="ALZ306"/>
      <c r="AMA306"/>
      <c r="AMB306"/>
      <c r="AMC306"/>
      <c r="AMD306"/>
      <c r="AME306"/>
      <c r="AMF306"/>
      <c r="AMG306"/>
      <c r="AMH306"/>
      <c r="AMI306"/>
      <c r="AMJ306"/>
    </row>
    <row r="307" spans="1:1024" s="74" customFormat="1" x14ac:dyDescent="0.25">
      <c r="A307" s="640" t="s">
        <v>177</v>
      </c>
      <c r="B307" s="640"/>
      <c r="C307" s="191">
        <f>C303</f>
        <v>0</v>
      </c>
      <c r="D307" s="191">
        <f>D303</f>
        <v>0</v>
      </c>
      <c r="E307" s="191">
        <f>E303</f>
        <v>0</v>
      </c>
      <c r="F307" s="191">
        <f>F303</f>
        <v>0</v>
      </c>
      <c r="G307" s="291">
        <v>0</v>
      </c>
      <c r="H307" s="292">
        <v>0</v>
      </c>
      <c r="ALX307" s="70"/>
      <c r="ALY307"/>
      <c r="ALZ307"/>
      <c r="AMA307"/>
      <c r="AMB307"/>
      <c r="AMC307"/>
      <c r="AMD307"/>
      <c r="AME307"/>
      <c r="AMF307"/>
      <c r="AMG307"/>
      <c r="AMH307"/>
      <c r="AMI307"/>
      <c r="AMJ307"/>
    </row>
    <row r="308" spans="1:1024" s="74" customFormat="1" x14ac:dyDescent="0.25">
      <c r="A308" s="267"/>
      <c r="B308" s="267"/>
      <c r="C308" s="267"/>
      <c r="D308" s="193"/>
      <c r="E308" s="193"/>
      <c r="F308" s="193"/>
      <c r="G308" s="193"/>
      <c r="H308" s="193"/>
      <c r="ALX308" s="70"/>
      <c r="ALY308"/>
      <c r="ALZ308"/>
      <c r="AMA308"/>
      <c r="AMB308"/>
      <c r="AMC308"/>
      <c r="AMD308"/>
      <c r="AME308"/>
      <c r="AMF308"/>
      <c r="AMG308"/>
      <c r="AMH308"/>
      <c r="AMI308"/>
      <c r="AMJ308"/>
    </row>
    <row r="309" spans="1:1024" s="74" customFormat="1" x14ac:dyDescent="0.25">
      <c r="A309" s="321" t="s">
        <v>121</v>
      </c>
      <c r="B309" s="339"/>
      <c r="C309" s="267"/>
      <c r="D309" s="193"/>
      <c r="E309" s="193"/>
      <c r="F309" s="193"/>
      <c r="G309" s="193"/>
      <c r="H309" s="193"/>
      <c r="ALX309" s="70"/>
      <c r="ALY309"/>
      <c r="ALZ309"/>
      <c r="AMA309"/>
      <c r="AMB309"/>
      <c r="AMC309"/>
      <c r="AMD309"/>
      <c r="AME309"/>
      <c r="AMF309"/>
      <c r="AMG309"/>
      <c r="AMH309"/>
      <c r="AMI309"/>
      <c r="AMJ309"/>
    </row>
    <row r="310" spans="1:1024" s="74" customFormat="1" x14ac:dyDescent="0.25">
      <c r="A310" s="322" t="s">
        <v>196</v>
      </c>
      <c r="B310" s="339"/>
      <c r="C310" s="267"/>
      <c r="D310" s="193"/>
      <c r="E310" s="193"/>
      <c r="F310" s="193"/>
      <c r="G310" s="193"/>
      <c r="H310" s="193"/>
      <c r="ALX310" s="70"/>
      <c r="ALY310"/>
      <c r="ALZ310"/>
      <c r="AMA310"/>
      <c r="AMB310"/>
      <c r="AMC310"/>
      <c r="AMD310"/>
      <c r="AME310"/>
      <c r="AMF310"/>
      <c r="AMG310"/>
      <c r="AMH310"/>
      <c r="AMI310"/>
      <c r="AMJ310"/>
    </row>
    <row r="311" spans="1:1024" s="74" customFormat="1" ht="15.75" customHeight="1" x14ac:dyDescent="0.25">
      <c r="A311" s="619" t="s">
        <v>33</v>
      </c>
      <c r="B311" s="619" t="s">
        <v>4</v>
      </c>
      <c r="C311" s="619" t="s">
        <v>5</v>
      </c>
      <c r="D311" s="636" t="s">
        <v>6</v>
      </c>
      <c r="E311" s="636" t="s">
        <v>7</v>
      </c>
      <c r="F311" s="636" t="s">
        <v>8</v>
      </c>
      <c r="G311" s="636" t="s">
        <v>9</v>
      </c>
      <c r="H311" s="636" t="s">
        <v>9</v>
      </c>
      <c r="ALX311" s="70"/>
      <c r="ALY311"/>
      <c r="ALZ311"/>
      <c r="AMA311"/>
      <c r="AMB311"/>
      <c r="AMC311"/>
      <c r="AMD311"/>
      <c r="AME311"/>
      <c r="AMF311"/>
      <c r="AMG311"/>
      <c r="AMH311"/>
      <c r="AMI311"/>
      <c r="AMJ311"/>
    </row>
    <row r="312" spans="1:1024" s="74" customFormat="1" ht="36" customHeight="1" x14ac:dyDescent="0.25">
      <c r="A312" s="619"/>
      <c r="B312" s="619"/>
      <c r="C312" s="619"/>
      <c r="D312" s="636"/>
      <c r="E312" s="636"/>
      <c r="F312" s="636"/>
      <c r="G312" s="636"/>
      <c r="H312" s="636"/>
      <c r="ALX312" s="70"/>
      <c r="ALY312"/>
      <c r="ALZ312"/>
      <c r="AMA312"/>
      <c r="AMB312"/>
      <c r="AMC312"/>
      <c r="AMD312"/>
      <c r="AME312"/>
      <c r="AMF312"/>
      <c r="AMG312"/>
      <c r="AMH312"/>
      <c r="AMI312"/>
      <c r="AMJ312"/>
    </row>
    <row r="313" spans="1:1024" s="74" customFormat="1" ht="19.5" customHeight="1" x14ac:dyDescent="0.25">
      <c r="A313" s="619">
        <v>1</v>
      </c>
      <c r="B313" s="619"/>
      <c r="C313" s="173">
        <v>2</v>
      </c>
      <c r="D313" s="174">
        <v>3</v>
      </c>
      <c r="E313" s="174">
        <v>4</v>
      </c>
      <c r="F313" s="174">
        <v>5</v>
      </c>
      <c r="G313" s="174" t="s">
        <v>10</v>
      </c>
      <c r="H313" s="174" t="s">
        <v>11</v>
      </c>
      <c r="ALX313" s="70"/>
      <c r="ALY313"/>
      <c r="ALZ313"/>
      <c r="AMA313"/>
      <c r="AMB313"/>
      <c r="AMC313"/>
      <c r="AMD313"/>
      <c r="AME313"/>
      <c r="AMF313"/>
      <c r="AMG313"/>
      <c r="AMH313"/>
      <c r="AMI313"/>
      <c r="AMJ313"/>
    </row>
    <row r="314" spans="1:1024" s="74" customFormat="1" x14ac:dyDescent="0.25">
      <c r="A314" s="335">
        <v>31</v>
      </c>
      <c r="B314" s="336" t="s">
        <v>35</v>
      </c>
      <c r="C314" s="372">
        <f>SUM(C315,C317,C319)</f>
        <v>402705</v>
      </c>
      <c r="D314" s="372">
        <f>SUM(D315,D317,D319)</f>
        <v>894000</v>
      </c>
      <c r="E314" s="372">
        <f>SUM(E315,E317,E319)</f>
        <v>894000</v>
      </c>
      <c r="F314" s="372">
        <f>SUM(F315,F317,F319)</f>
        <v>453010</v>
      </c>
      <c r="G314" s="376">
        <f t="shared" ref="G314:G320" si="17">F314/C314*100</f>
        <v>112.49177437578378</v>
      </c>
      <c r="H314" s="377">
        <f t="shared" ref="H314:H320" si="18">F314/E314*100</f>
        <v>50.672259507829978</v>
      </c>
      <c r="ALX314" s="70"/>
      <c r="ALY314"/>
      <c r="ALZ314"/>
      <c r="AMA314"/>
      <c r="AMB314"/>
      <c r="AMC314"/>
      <c r="AMD314"/>
      <c r="AME314"/>
      <c r="AMF314"/>
      <c r="AMG314"/>
      <c r="AMH314"/>
      <c r="AMI314"/>
      <c r="AMJ314"/>
    </row>
    <row r="315" spans="1:1024" s="74" customFormat="1" x14ac:dyDescent="0.25">
      <c r="A315" s="223">
        <v>311</v>
      </c>
      <c r="B315" s="224" t="s">
        <v>197</v>
      </c>
      <c r="C315" s="234">
        <f>SUM(C316)</f>
        <v>332931</v>
      </c>
      <c r="D315" s="234">
        <f>SUM(D316)</f>
        <v>720000</v>
      </c>
      <c r="E315" s="234">
        <f>SUM(E316)</f>
        <v>720000</v>
      </c>
      <c r="F315" s="234">
        <f>SUM(F316)</f>
        <v>376096</v>
      </c>
      <c r="G315" s="378">
        <f t="shared" si="17"/>
        <v>112.96514893476426</v>
      </c>
      <c r="H315" s="379">
        <f t="shared" si="18"/>
        <v>52.235555555555557</v>
      </c>
      <c r="ALX315" s="70"/>
      <c r="ALY315"/>
      <c r="ALZ315"/>
      <c r="AMA315"/>
      <c r="AMB315"/>
      <c r="AMC315"/>
      <c r="AMD315"/>
      <c r="AME315"/>
      <c r="AMF315"/>
      <c r="AMG315"/>
      <c r="AMH315"/>
      <c r="AMI315"/>
      <c r="AMJ315"/>
    </row>
    <row r="316" spans="1:1024" s="74" customFormat="1" x14ac:dyDescent="0.25">
      <c r="A316" s="179">
        <v>3111</v>
      </c>
      <c r="B316" s="180" t="s">
        <v>37</v>
      </c>
      <c r="C316" s="181">
        <v>332931</v>
      </c>
      <c r="D316" s="328">
        <v>720000</v>
      </c>
      <c r="E316" s="328">
        <v>720000</v>
      </c>
      <c r="F316" s="328">
        <v>376096</v>
      </c>
      <c r="G316" s="380">
        <f t="shared" si="17"/>
        <v>112.96514893476426</v>
      </c>
      <c r="H316" s="381">
        <f t="shared" si="18"/>
        <v>52.235555555555557</v>
      </c>
      <c r="ALX316" s="70"/>
      <c r="ALY316"/>
      <c r="ALZ316"/>
      <c r="AMA316"/>
      <c r="AMB316"/>
      <c r="AMC316"/>
      <c r="AMD316"/>
      <c r="AME316"/>
      <c r="AMF316"/>
      <c r="AMG316"/>
      <c r="AMH316"/>
      <c r="AMI316"/>
      <c r="AMJ316"/>
    </row>
    <row r="317" spans="1:1024" s="74" customFormat="1" x14ac:dyDescent="0.25">
      <c r="A317" s="223">
        <v>312</v>
      </c>
      <c r="B317" s="224" t="s">
        <v>198</v>
      </c>
      <c r="C317" s="234">
        <f>SUM(C318)</f>
        <v>14796</v>
      </c>
      <c r="D317" s="234">
        <f>SUM(D318)</f>
        <v>17000</v>
      </c>
      <c r="E317" s="234">
        <f>SUM(E318)</f>
        <v>17000</v>
      </c>
      <c r="F317" s="234">
        <f>SUM(F318)</f>
        <v>14853</v>
      </c>
      <c r="G317" s="378">
        <f t="shared" si="17"/>
        <v>100.38523925385239</v>
      </c>
      <c r="H317" s="379">
        <f t="shared" si="18"/>
        <v>87.370588235294122</v>
      </c>
      <c r="ALX317" s="70"/>
      <c r="ALY317"/>
      <c r="ALZ317"/>
      <c r="AMA317"/>
      <c r="AMB317"/>
      <c r="AMC317"/>
      <c r="AMD317"/>
      <c r="AME317"/>
      <c r="AMF317"/>
      <c r="AMG317"/>
      <c r="AMH317"/>
      <c r="AMI317"/>
      <c r="AMJ317"/>
    </row>
    <row r="318" spans="1:1024" s="74" customFormat="1" x14ac:dyDescent="0.25">
      <c r="A318" s="232">
        <v>3121</v>
      </c>
      <c r="B318" s="233" t="s">
        <v>198</v>
      </c>
      <c r="C318" s="181">
        <v>14796</v>
      </c>
      <c r="D318" s="181">
        <v>17000</v>
      </c>
      <c r="E318" s="181">
        <v>17000</v>
      </c>
      <c r="F318" s="182">
        <v>14853</v>
      </c>
      <c r="G318" s="380">
        <f t="shared" si="17"/>
        <v>100.38523925385239</v>
      </c>
      <c r="H318" s="381">
        <f t="shared" si="18"/>
        <v>87.370588235294122</v>
      </c>
      <c r="ALX318" s="70"/>
      <c r="ALY318"/>
      <c r="ALZ318"/>
      <c r="AMA318"/>
      <c r="AMB318"/>
      <c r="AMC318"/>
      <c r="AMD318"/>
      <c r="AME318"/>
      <c r="AMF318"/>
      <c r="AMG318"/>
      <c r="AMH318"/>
      <c r="AMI318"/>
      <c r="AMJ318"/>
    </row>
    <row r="319" spans="1:1024" s="74" customFormat="1" x14ac:dyDescent="0.25">
      <c r="A319" s="223">
        <v>313</v>
      </c>
      <c r="B319" s="224" t="s">
        <v>40</v>
      </c>
      <c r="C319" s="234">
        <f>SUM(C320:C321)</f>
        <v>54978</v>
      </c>
      <c r="D319" s="234">
        <f>SUM(D320:D321)</f>
        <v>157000</v>
      </c>
      <c r="E319" s="234">
        <f>SUM(E320:E321)</f>
        <v>157000</v>
      </c>
      <c r="F319" s="234">
        <f>SUM(F320:F321)</f>
        <v>62061</v>
      </c>
      <c r="G319" s="378">
        <f t="shared" si="17"/>
        <v>112.88333515224271</v>
      </c>
      <c r="H319" s="379">
        <f t="shared" si="18"/>
        <v>39.529299363057326</v>
      </c>
      <c r="ALX319" s="70"/>
      <c r="ALY319"/>
      <c r="ALZ319"/>
      <c r="AMA319"/>
      <c r="AMB319"/>
      <c r="AMC319"/>
      <c r="AMD319"/>
      <c r="AME319"/>
      <c r="AMF319"/>
      <c r="AMG319"/>
      <c r="AMH319"/>
      <c r="AMI319"/>
      <c r="AMJ319"/>
    </row>
    <row r="320" spans="1:1024" s="74" customFormat="1" ht="22.5" x14ac:dyDescent="0.25">
      <c r="A320" s="232">
        <v>3132</v>
      </c>
      <c r="B320" s="233" t="s">
        <v>41</v>
      </c>
      <c r="C320" s="181">
        <v>54978</v>
      </c>
      <c r="D320" s="181">
        <v>157000</v>
      </c>
      <c r="E320" s="181">
        <v>157000</v>
      </c>
      <c r="F320" s="182">
        <v>62061</v>
      </c>
      <c r="G320" s="380">
        <f t="shared" si="17"/>
        <v>112.88333515224271</v>
      </c>
      <c r="H320" s="381">
        <f t="shared" si="18"/>
        <v>39.529299363057326</v>
      </c>
      <c r="ALX320" s="70"/>
      <c r="ALY320"/>
      <c r="ALZ320"/>
      <c r="AMA320"/>
      <c r="AMB320"/>
      <c r="AMC320"/>
      <c r="AMD320"/>
      <c r="AME320"/>
      <c r="AMF320"/>
      <c r="AMG320"/>
      <c r="AMH320"/>
      <c r="AMI320"/>
      <c r="AMJ320"/>
    </row>
    <row r="321" spans="1:1024" s="74" customFormat="1" ht="22.5" x14ac:dyDescent="0.25">
      <c r="A321" s="232">
        <v>3133</v>
      </c>
      <c r="B321" s="233" t="s">
        <v>199</v>
      </c>
      <c r="C321" s="181">
        <v>0</v>
      </c>
      <c r="D321" s="181">
        <v>0</v>
      </c>
      <c r="E321" s="181">
        <v>0</v>
      </c>
      <c r="F321" s="182">
        <v>0</v>
      </c>
      <c r="G321" s="380">
        <v>0</v>
      </c>
      <c r="H321" s="381">
        <v>0</v>
      </c>
      <c r="ALX321" s="70"/>
      <c r="ALY321"/>
      <c r="ALZ321"/>
      <c r="AMA321"/>
      <c r="AMB321"/>
      <c r="AMC321"/>
      <c r="AMD321"/>
      <c r="AME321"/>
      <c r="AMF321"/>
      <c r="AMG321"/>
      <c r="AMH321"/>
      <c r="AMI321"/>
      <c r="AMJ321"/>
    </row>
    <row r="322" spans="1:1024" s="74" customFormat="1" x14ac:dyDescent="0.25">
      <c r="A322" s="335">
        <v>32</v>
      </c>
      <c r="B322" s="336" t="s">
        <v>43</v>
      </c>
      <c r="C322" s="372">
        <f>SUM(C323,C328,C332,C336)</f>
        <v>19511</v>
      </c>
      <c r="D322" s="372">
        <f>SUM(D323,D328,D332,D336)</f>
        <v>6000</v>
      </c>
      <c r="E322" s="372">
        <f>SUM(E323,E328,E332,E336)</f>
        <v>6000</v>
      </c>
      <c r="F322" s="372">
        <f>SUM(F323,F328,F332,F336)</f>
        <v>2117</v>
      </c>
      <c r="G322" s="376">
        <f>F322/C322*100</f>
        <v>10.85028958023679</v>
      </c>
      <c r="H322" s="377">
        <f>F322/E322*100</f>
        <v>35.283333333333331</v>
      </c>
      <c r="ALX322" s="70"/>
      <c r="ALY322"/>
      <c r="ALZ322"/>
      <c r="AMA322"/>
      <c r="AMB322"/>
      <c r="AMC322"/>
      <c r="AMD322"/>
      <c r="AME322"/>
      <c r="AMF322"/>
      <c r="AMG322"/>
      <c r="AMH322"/>
      <c r="AMI322"/>
      <c r="AMJ322"/>
    </row>
    <row r="323" spans="1:1024" s="74" customFormat="1" x14ac:dyDescent="0.25">
      <c r="A323" s="223">
        <v>321</v>
      </c>
      <c r="B323" s="224" t="s">
        <v>44</v>
      </c>
      <c r="C323" s="234">
        <f>C324+C325+C326+C327</f>
        <v>193</v>
      </c>
      <c r="D323" s="234">
        <f>D324+D325+D326+D327</f>
        <v>740</v>
      </c>
      <c r="E323" s="234">
        <f>E324+E325+E326+E327</f>
        <v>740</v>
      </c>
      <c r="F323" s="234">
        <f>F324+F325+F326+F327</f>
        <v>290</v>
      </c>
      <c r="G323" s="378">
        <f>F323/C323*100</f>
        <v>150.25906735751295</v>
      </c>
      <c r="H323" s="379">
        <f>F323/E323*100</f>
        <v>39.189189189189186</v>
      </c>
      <c r="ALX323" s="70"/>
      <c r="ALY323"/>
      <c r="ALZ323"/>
      <c r="AMA323"/>
      <c r="AMB323"/>
      <c r="AMC323"/>
      <c r="AMD323"/>
      <c r="AME323"/>
      <c r="AMF323"/>
      <c r="AMG323"/>
      <c r="AMH323"/>
      <c r="AMI323"/>
      <c r="AMJ323"/>
    </row>
    <row r="324" spans="1:1024" s="74" customFormat="1" x14ac:dyDescent="0.25">
      <c r="A324" s="227">
        <v>3211</v>
      </c>
      <c r="B324" s="228" t="s">
        <v>200</v>
      </c>
      <c r="C324" s="382">
        <v>193</v>
      </c>
      <c r="D324" s="382">
        <v>700</v>
      </c>
      <c r="E324" s="382">
        <v>700</v>
      </c>
      <c r="F324" s="382">
        <v>290</v>
      </c>
      <c r="G324" s="380">
        <f>F324/C324*100</f>
        <v>150.25906735751295</v>
      </c>
      <c r="H324" s="381">
        <f>F324/E324*100</f>
        <v>41.428571428571431</v>
      </c>
      <c r="ALX324" s="70"/>
      <c r="ALY324"/>
      <c r="ALZ324"/>
      <c r="AMA324"/>
      <c r="AMB324"/>
      <c r="AMC324"/>
      <c r="AMD324"/>
      <c r="AME324"/>
      <c r="AMF324"/>
      <c r="AMG324"/>
      <c r="AMH324"/>
      <c r="AMI324"/>
      <c r="AMJ324"/>
    </row>
    <row r="325" spans="1:1024" s="74" customFormat="1" x14ac:dyDescent="0.25">
      <c r="A325" s="179">
        <v>3212</v>
      </c>
      <c r="B325" s="180" t="s">
        <v>166</v>
      </c>
      <c r="C325" s="181">
        <v>0</v>
      </c>
      <c r="D325" s="182">
        <v>0</v>
      </c>
      <c r="E325" s="182">
        <v>0</v>
      </c>
      <c r="F325" s="182">
        <v>0</v>
      </c>
      <c r="G325" s="380">
        <v>0</v>
      </c>
      <c r="H325" s="381">
        <v>0</v>
      </c>
      <c r="ALX325" s="70"/>
      <c r="ALY325"/>
      <c r="ALZ325"/>
      <c r="AMA325"/>
      <c r="AMB325"/>
      <c r="AMC325"/>
      <c r="AMD325"/>
      <c r="AME325"/>
      <c r="AMF325"/>
      <c r="AMG325"/>
      <c r="AMH325"/>
      <c r="AMI325"/>
      <c r="AMJ325"/>
    </row>
    <row r="326" spans="1:1024" s="74" customFormat="1" x14ac:dyDescent="0.25">
      <c r="A326" s="179">
        <v>3213</v>
      </c>
      <c r="B326" s="180" t="s">
        <v>49</v>
      </c>
      <c r="C326" s="181">
        <v>0</v>
      </c>
      <c r="D326" s="182">
        <v>0</v>
      </c>
      <c r="E326" s="182">
        <v>0</v>
      </c>
      <c r="F326" s="182">
        <v>0</v>
      </c>
      <c r="G326" s="380">
        <v>0</v>
      </c>
      <c r="H326" s="381">
        <v>0</v>
      </c>
      <c r="ALX326" s="70"/>
      <c r="ALY326"/>
      <c r="ALZ326"/>
      <c r="AMA326"/>
      <c r="AMB326"/>
      <c r="AMC326"/>
      <c r="AMD326"/>
      <c r="AME326"/>
      <c r="AMF326"/>
      <c r="AMG326"/>
      <c r="AMH326"/>
      <c r="AMI326"/>
      <c r="AMJ326"/>
    </row>
    <row r="327" spans="1:1024" s="74" customFormat="1" x14ac:dyDescent="0.25">
      <c r="A327" s="179">
        <v>3214</v>
      </c>
      <c r="B327" s="180" t="s">
        <v>201</v>
      </c>
      <c r="C327" s="181">
        <v>0</v>
      </c>
      <c r="D327" s="182">
        <v>40</v>
      </c>
      <c r="E327" s="182">
        <v>40</v>
      </c>
      <c r="F327" s="182">
        <v>0</v>
      </c>
      <c r="G327" s="380">
        <v>0</v>
      </c>
      <c r="H327" s="381">
        <v>0</v>
      </c>
      <c r="ALX327" s="70"/>
      <c r="ALY327"/>
      <c r="ALZ327"/>
      <c r="AMA327"/>
      <c r="AMB327"/>
      <c r="AMC327"/>
      <c r="AMD327"/>
      <c r="AME327"/>
      <c r="AMF327"/>
      <c r="AMG327"/>
      <c r="AMH327"/>
      <c r="AMI327"/>
      <c r="AMJ327"/>
    </row>
    <row r="328" spans="1:1024" s="74" customFormat="1" x14ac:dyDescent="0.25">
      <c r="A328" s="223">
        <v>322</v>
      </c>
      <c r="B328" s="224" t="s">
        <v>51</v>
      </c>
      <c r="C328" s="234">
        <f>SUM(C329:C331)</f>
        <v>0</v>
      </c>
      <c r="D328" s="234">
        <f>SUM(D329:D331)</f>
        <v>199</v>
      </c>
      <c r="E328" s="234">
        <f>SUM(E329:E331)</f>
        <v>199</v>
      </c>
      <c r="F328" s="234">
        <f>SUM(F329:F331)</f>
        <v>0</v>
      </c>
      <c r="G328" s="378">
        <v>0</v>
      </c>
      <c r="H328" s="379">
        <f>F328/E328*100</f>
        <v>0</v>
      </c>
      <c r="ALX328" s="70"/>
      <c r="ALY328"/>
      <c r="ALZ328"/>
      <c r="AMA328"/>
      <c r="AMB328"/>
      <c r="AMC328"/>
      <c r="AMD328"/>
      <c r="AME328"/>
      <c r="AMF328"/>
      <c r="AMG328"/>
      <c r="AMH328"/>
      <c r="AMI328"/>
      <c r="AMJ328"/>
    </row>
    <row r="329" spans="1:1024" s="74" customFormat="1" ht="22.5" x14ac:dyDescent="0.25">
      <c r="A329" s="179">
        <v>3221</v>
      </c>
      <c r="B329" s="228" t="s">
        <v>53</v>
      </c>
      <c r="C329" s="382">
        <v>0</v>
      </c>
      <c r="D329" s="382">
        <v>66</v>
      </c>
      <c r="E329" s="382">
        <v>66</v>
      </c>
      <c r="F329" s="382">
        <v>0</v>
      </c>
      <c r="G329" s="380">
        <v>0</v>
      </c>
      <c r="H329" s="381">
        <f>F329/E329*100</f>
        <v>0</v>
      </c>
      <c r="ALX329" s="70"/>
      <c r="ALY329"/>
      <c r="ALZ329"/>
      <c r="AMA329"/>
      <c r="AMB329"/>
      <c r="AMC329"/>
      <c r="AMD329"/>
      <c r="AME329"/>
      <c r="AMF329"/>
      <c r="AMG329"/>
      <c r="AMH329"/>
      <c r="AMI329"/>
      <c r="AMJ329"/>
    </row>
    <row r="330" spans="1:1024" s="74" customFormat="1" x14ac:dyDescent="0.25">
      <c r="A330" s="227">
        <v>3222</v>
      </c>
      <c r="B330" s="228" t="s">
        <v>54</v>
      </c>
      <c r="C330" s="382">
        <v>0</v>
      </c>
      <c r="D330" s="382">
        <v>133</v>
      </c>
      <c r="E330" s="382">
        <v>133</v>
      </c>
      <c r="F330" s="382">
        <v>0</v>
      </c>
      <c r="G330" s="380">
        <v>0</v>
      </c>
      <c r="H330" s="381">
        <f>F330/E330*100</f>
        <v>0</v>
      </c>
      <c r="ALX330" s="70"/>
      <c r="ALY330"/>
      <c r="ALZ330"/>
      <c r="AMA330"/>
      <c r="AMB330"/>
      <c r="AMC330"/>
      <c r="AMD330"/>
      <c r="AME330"/>
      <c r="AMF330"/>
      <c r="AMG330"/>
      <c r="AMH330"/>
      <c r="AMI330"/>
      <c r="AMJ330"/>
    </row>
    <row r="331" spans="1:1024" s="74" customFormat="1" x14ac:dyDescent="0.25">
      <c r="A331" s="179">
        <v>3225</v>
      </c>
      <c r="B331" s="180" t="s">
        <v>169</v>
      </c>
      <c r="C331" s="181">
        <v>0</v>
      </c>
      <c r="D331" s="182">
        <v>0</v>
      </c>
      <c r="E331" s="182">
        <v>0</v>
      </c>
      <c r="F331" s="182">
        <v>0</v>
      </c>
      <c r="G331" s="380">
        <v>0</v>
      </c>
      <c r="H331" s="381">
        <v>0</v>
      </c>
      <c r="ALX331" s="70"/>
      <c r="ALY331"/>
      <c r="ALZ331"/>
      <c r="AMA331"/>
      <c r="AMB331"/>
      <c r="AMC331"/>
      <c r="AMD331"/>
      <c r="AME331"/>
      <c r="AMF331"/>
      <c r="AMG331"/>
      <c r="AMH331"/>
      <c r="AMI331"/>
      <c r="AMJ331"/>
    </row>
    <row r="332" spans="1:1024" s="74" customFormat="1" x14ac:dyDescent="0.25">
      <c r="A332" s="223">
        <v>323</v>
      </c>
      <c r="B332" s="224" t="s">
        <v>61</v>
      </c>
      <c r="C332" s="234">
        <f>SUM(C333:C335)</f>
        <v>6573</v>
      </c>
      <c r="D332" s="234">
        <f>SUM(D333:D335)</f>
        <v>3000</v>
      </c>
      <c r="E332" s="234">
        <f>SUM(E333:E335)</f>
        <v>3000</v>
      </c>
      <c r="F332" s="234">
        <f>SUM(F333:F335)</f>
        <v>1225</v>
      </c>
      <c r="G332" s="378">
        <f>F332/C332*100</f>
        <v>18.636847710330137</v>
      </c>
      <c r="H332" s="379">
        <f>F332/E332*100</f>
        <v>40.833333333333336</v>
      </c>
      <c r="ALX332" s="70"/>
      <c r="ALY332"/>
      <c r="ALZ332"/>
      <c r="AMA332"/>
      <c r="AMB332"/>
      <c r="AMC332"/>
      <c r="AMD332"/>
      <c r="AME332"/>
      <c r="AMF332"/>
      <c r="AMG332"/>
      <c r="AMH332"/>
      <c r="AMI332"/>
      <c r="AMJ332"/>
    </row>
    <row r="333" spans="1:1024" s="74" customFormat="1" x14ac:dyDescent="0.25">
      <c r="A333" s="179">
        <v>3231</v>
      </c>
      <c r="B333" s="180" t="s">
        <v>202</v>
      </c>
      <c r="C333" s="181">
        <v>614</v>
      </c>
      <c r="D333" s="182">
        <v>0</v>
      </c>
      <c r="E333" s="182">
        <v>0</v>
      </c>
      <c r="F333" s="182">
        <v>0</v>
      </c>
      <c r="G333" s="380">
        <v>0</v>
      </c>
      <c r="H333" s="381">
        <v>0</v>
      </c>
      <c r="ALX333" s="70"/>
      <c r="ALY333"/>
      <c r="ALZ333"/>
      <c r="AMA333"/>
      <c r="AMB333"/>
      <c r="AMC333"/>
      <c r="AMD333"/>
      <c r="AME333"/>
      <c r="AMF333"/>
      <c r="AMG333"/>
      <c r="AMH333"/>
      <c r="AMI333"/>
      <c r="AMJ333"/>
    </row>
    <row r="334" spans="1:1024" s="74" customFormat="1" x14ac:dyDescent="0.25">
      <c r="A334" s="179">
        <v>3236</v>
      </c>
      <c r="B334" s="180" t="s">
        <v>203</v>
      </c>
      <c r="C334" s="181">
        <v>285</v>
      </c>
      <c r="D334" s="182">
        <v>0</v>
      </c>
      <c r="E334" s="182">
        <v>0</v>
      </c>
      <c r="F334" s="182">
        <v>0</v>
      </c>
      <c r="G334" s="380">
        <v>0</v>
      </c>
      <c r="H334" s="381">
        <v>0</v>
      </c>
      <c r="ALX334" s="70"/>
      <c r="ALY334"/>
      <c r="ALZ334"/>
      <c r="AMA334"/>
      <c r="AMB334"/>
      <c r="AMC334"/>
      <c r="AMD334"/>
      <c r="AME334"/>
      <c r="AMF334"/>
      <c r="AMG334"/>
      <c r="AMH334"/>
      <c r="AMI334"/>
      <c r="AMJ334"/>
    </row>
    <row r="335" spans="1:1024" s="74" customFormat="1" x14ac:dyDescent="0.25">
      <c r="A335" s="179">
        <v>3237</v>
      </c>
      <c r="B335" s="180" t="s">
        <v>204</v>
      </c>
      <c r="C335" s="181">
        <v>5674</v>
      </c>
      <c r="D335" s="182">
        <v>3000</v>
      </c>
      <c r="E335" s="182">
        <v>3000</v>
      </c>
      <c r="F335" s="182">
        <v>1225</v>
      </c>
      <c r="G335" s="380">
        <f>F335/C335*100</f>
        <v>21.589707437433908</v>
      </c>
      <c r="H335" s="381">
        <f>F335/E335*100</f>
        <v>40.833333333333336</v>
      </c>
      <c r="ALX335" s="70"/>
      <c r="ALY335"/>
      <c r="ALZ335"/>
      <c r="AMA335"/>
      <c r="AMB335"/>
      <c r="AMC335"/>
      <c r="AMD335"/>
      <c r="AME335"/>
      <c r="AMF335"/>
      <c r="AMG335"/>
      <c r="AMH335"/>
      <c r="AMI335"/>
      <c r="AMJ335"/>
    </row>
    <row r="336" spans="1:1024" s="74" customFormat="1" x14ac:dyDescent="0.25">
      <c r="A336" s="223">
        <v>329</v>
      </c>
      <c r="B336" s="224" t="s">
        <v>77</v>
      </c>
      <c r="C336" s="234">
        <f>C337+C338+C339+C340+C341+C342+C343</f>
        <v>12745</v>
      </c>
      <c r="D336" s="234">
        <f>D337+D338+D339+D340+D341+D342+D343</f>
        <v>2061</v>
      </c>
      <c r="E336" s="234">
        <f>E337+E338+E339+E340+E341+E342+E343</f>
        <v>2061</v>
      </c>
      <c r="F336" s="234">
        <f>F337+F338+F339+F340+F341+F342+F343</f>
        <v>602</v>
      </c>
      <c r="G336" s="378">
        <f>F336/C336*100</f>
        <v>4.7234209493919179</v>
      </c>
      <c r="H336" s="379">
        <f>F336/E336*100</f>
        <v>29.209121785540997</v>
      </c>
      <c r="ALX336" s="70"/>
      <c r="ALY336"/>
      <c r="ALZ336"/>
      <c r="AMA336"/>
      <c r="AMB336"/>
      <c r="AMC336"/>
      <c r="AMD336"/>
      <c r="AME336"/>
      <c r="AMF336"/>
      <c r="AMG336"/>
      <c r="AMH336"/>
      <c r="AMI336"/>
      <c r="AMJ336"/>
    </row>
    <row r="337" spans="1:1024" s="74" customFormat="1" ht="22.5" x14ac:dyDescent="0.25">
      <c r="A337" s="227">
        <v>3291</v>
      </c>
      <c r="B337" s="228" t="s">
        <v>205</v>
      </c>
      <c r="C337" s="382">
        <v>0</v>
      </c>
      <c r="D337" s="382">
        <v>127</v>
      </c>
      <c r="E337" s="382">
        <v>127</v>
      </c>
      <c r="F337" s="382">
        <v>0</v>
      </c>
      <c r="G337" s="380">
        <v>0</v>
      </c>
      <c r="H337" s="381">
        <f>F337/E337*100</f>
        <v>0</v>
      </c>
      <c r="ALX337" s="70"/>
      <c r="ALY337"/>
      <c r="ALZ337"/>
      <c r="AMA337"/>
      <c r="AMB337"/>
      <c r="AMC337"/>
      <c r="AMD337"/>
      <c r="AME337"/>
      <c r="AMF337"/>
      <c r="AMG337"/>
      <c r="AMH337"/>
      <c r="AMI337"/>
      <c r="AMJ337"/>
    </row>
    <row r="338" spans="1:1024" s="74" customFormat="1" x14ac:dyDescent="0.25">
      <c r="A338" s="227">
        <v>3293</v>
      </c>
      <c r="B338" s="228" t="s">
        <v>82</v>
      </c>
      <c r="C338" s="382">
        <v>104</v>
      </c>
      <c r="D338" s="382">
        <v>170</v>
      </c>
      <c r="E338" s="382">
        <v>170</v>
      </c>
      <c r="F338" s="382">
        <v>194</v>
      </c>
      <c r="G338" s="380">
        <v>0</v>
      </c>
      <c r="H338" s="381">
        <f>F338/E338*100</f>
        <v>114.11764705882352</v>
      </c>
      <c r="ALX338" s="70"/>
      <c r="ALY338"/>
      <c r="ALZ338"/>
      <c r="AMA338"/>
      <c r="AMB338"/>
      <c r="AMC338"/>
      <c r="AMD338"/>
      <c r="AME338"/>
      <c r="AMF338"/>
      <c r="AMG338"/>
      <c r="AMH338"/>
      <c r="AMI338"/>
      <c r="AMJ338"/>
    </row>
    <row r="339" spans="1:1024" s="74" customFormat="1" x14ac:dyDescent="0.25">
      <c r="A339" s="179">
        <v>3295</v>
      </c>
      <c r="B339" s="180" t="s">
        <v>84</v>
      </c>
      <c r="C339" s="181">
        <v>1559</v>
      </c>
      <c r="D339" s="182">
        <v>1327</v>
      </c>
      <c r="E339" s="182">
        <v>1327</v>
      </c>
      <c r="F339" s="182">
        <v>40</v>
      </c>
      <c r="G339" s="380">
        <f>F339/C339*100</f>
        <v>2.5657472738935216</v>
      </c>
      <c r="H339" s="381">
        <f>F339/E339*100</f>
        <v>3.0143180105501131</v>
      </c>
      <c r="ALX339" s="70"/>
      <c r="ALY339"/>
      <c r="ALZ339"/>
      <c r="AMA339"/>
      <c r="AMB339"/>
      <c r="AMC339"/>
      <c r="AMD339"/>
      <c r="AME339"/>
      <c r="AMF339"/>
      <c r="AMG339"/>
      <c r="AMH339"/>
      <c r="AMI339"/>
      <c r="AMJ339"/>
    </row>
    <row r="340" spans="1:1024" s="74" customFormat="1" ht="22.5" x14ac:dyDescent="0.25">
      <c r="A340" s="179">
        <v>3296</v>
      </c>
      <c r="B340" s="180" t="s">
        <v>206</v>
      </c>
      <c r="C340" s="181">
        <v>5703</v>
      </c>
      <c r="D340" s="182">
        <v>70</v>
      </c>
      <c r="E340" s="182">
        <v>70</v>
      </c>
      <c r="F340" s="182">
        <v>66</v>
      </c>
      <c r="G340" s="380">
        <v>0</v>
      </c>
      <c r="H340" s="381">
        <v>0</v>
      </c>
      <c r="ALX340" s="70"/>
      <c r="ALY340"/>
      <c r="ALZ340"/>
      <c r="AMA340"/>
      <c r="AMB340"/>
      <c r="AMC340"/>
      <c r="AMD340"/>
      <c r="AME340"/>
      <c r="AMF340"/>
      <c r="AMG340"/>
      <c r="AMH340"/>
      <c r="AMI340"/>
      <c r="AMJ340"/>
    </row>
    <row r="341" spans="1:1024" s="74" customFormat="1" x14ac:dyDescent="0.25">
      <c r="A341" s="179">
        <v>3299</v>
      </c>
      <c r="B341" s="180" t="s">
        <v>77</v>
      </c>
      <c r="C341" s="181">
        <v>0</v>
      </c>
      <c r="D341" s="182">
        <v>66</v>
      </c>
      <c r="E341" s="182">
        <v>66</v>
      </c>
      <c r="F341" s="182">
        <v>0</v>
      </c>
      <c r="G341" s="380" t="e">
        <f>F341/C341*100</f>
        <v>#DIV/0!</v>
      </c>
      <c r="H341" s="381">
        <f>F341/E341*100</f>
        <v>0</v>
      </c>
      <c r="ALX341" s="70"/>
      <c r="ALY341"/>
      <c r="ALZ341"/>
      <c r="AMA341"/>
      <c r="AMB341"/>
      <c r="AMC341"/>
      <c r="AMD341"/>
      <c r="AME341"/>
      <c r="AMF341"/>
      <c r="AMG341"/>
      <c r="AMH341"/>
      <c r="AMI341"/>
      <c r="AMJ341"/>
    </row>
    <row r="342" spans="1:1024" s="74" customFormat="1" x14ac:dyDescent="0.25">
      <c r="A342" s="179">
        <v>343</v>
      </c>
      <c r="B342" s="180" t="s">
        <v>207</v>
      </c>
      <c r="C342" s="181">
        <v>5379</v>
      </c>
      <c r="D342" s="182">
        <v>291</v>
      </c>
      <c r="E342" s="182">
        <v>291</v>
      </c>
      <c r="F342" s="182">
        <v>302</v>
      </c>
      <c r="G342" s="383">
        <v>0</v>
      </c>
      <c r="H342" s="384">
        <v>0</v>
      </c>
      <c r="ALX342" s="70"/>
      <c r="ALY342"/>
      <c r="ALZ342"/>
      <c r="AMA342"/>
      <c r="AMB342"/>
      <c r="AMC342"/>
      <c r="AMD342"/>
      <c r="AME342"/>
      <c r="AMF342"/>
      <c r="AMG342"/>
      <c r="AMH342"/>
      <c r="AMI342"/>
      <c r="AMJ342"/>
    </row>
    <row r="343" spans="1:1024" s="74" customFormat="1" x14ac:dyDescent="0.25">
      <c r="A343" s="179">
        <v>3432</v>
      </c>
      <c r="B343" s="180" t="s">
        <v>208</v>
      </c>
      <c r="C343" s="181">
        <v>0</v>
      </c>
      <c r="D343" s="182">
        <v>10</v>
      </c>
      <c r="E343" s="182">
        <v>10</v>
      </c>
      <c r="F343" s="182">
        <v>0</v>
      </c>
      <c r="G343" s="383">
        <v>0</v>
      </c>
      <c r="H343" s="384">
        <v>0</v>
      </c>
      <c r="ALX343" s="70"/>
      <c r="ALY343"/>
      <c r="ALZ343"/>
      <c r="AMA343"/>
      <c r="AMB343"/>
      <c r="AMC343"/>
      <c r="AMD343"/>
      <c r="AME343"/>
      <c r="AMF343"/>
      <c r="AMG343"/>
      <c r="AMH343"/>
      <c r="AMI343"/>
      <c r="AMJ343"/>
    </row>
    <row r="344" spans="1:1024" s="74" customFormat="1" ht="27.6" customHeight="1" x14ac:dyDescent="0.25">
      <c r="A344" s="335">
        <v>37</v>
      </c>
      <c r="B344" s="336" t="s">
        <v>209</v>
      </c>
      <c r="C344" s="372">
        <f>SUM(C345)</f>
        <v>0</v>
      </c>
      <c r="D344" s="372">
        <f>SUM(D345)</f>
        <v>0</v>
      </c>
      <c r="E344" s="372">
        <f>SUM(E345)</f>
        <v>0</v>
      </c>
      <c r="F344" s="372">
        <f>SUM(F345)</f>
        <v>0</v>
      </c>
      <c r="G344" s="376" t="e">
        <f>F344/C344*100</f>
        <v>#DIV/0!</v>
      </c>
      <c r="H344" s="377">
        <v>0</v>
      </c>
      <c r="ALX344" s="70"/>
      <c r="ALY344"/>
      <c r="ALZ344"/>
      <c r="AMA344"/>
      <c r="AMB344"/>
      <c r="AMC344"/>
      <c r="AMD344"/>
      <c r="AME344"/>
      <c r="AMF344"/>
      <c r="AMG344"/>
      <c r="AMH344"/>
      <c r="AMI344"/>
      <c r="AMJ344"/>
    </row>
    <row r="345" spans="1:1024" s="74" customFormat="1" ht="28.9" customHeight="1" x14ac:dyDescent="0.25">
      <c r="A345" s="223">
        <v>372</v>
      </c>
      <c r="B345" s="224" t="s">
        <v>210</v>
      </c>
      <c r="C345" s="234">
        <f>C346+C347</f>
        <v>0</v>
      </c>
      <c r="D345" s="234">
        <f>D346+D347</f>
        <v>0</v>
      </c>
      <c r="E345" s="234">
        <f>E346+E347</f>
        <v>0</v>
      </c>
      <c r="F345" s="234">
        <f>F346+F347</f>
        <v>0</v>
      </c>
      <c r="G345" s="378" t="e">
        <f>F345/C345*100</f>
        <v>#DIV/0!</v>
      </c>
      <c r="H345" s="385">
        <v>0</v>
      </c>
      <c r="ALX345" s="70"/>
      <c r="ALY345"/>
      <c r="ALZ345"/>
      <c r="AMA345"/>
      <c r="AMB345"/>
      <c r="AMC345"/>
      <c r="AMD345"/>
      <c r="AME345"/>
      <c r="AMF345"/>
      <c r="AMG345"/>
      <c r="AMH345"/>
      <c r="AMI345"/>
      <c r="AMJ345"/>
    </row>
    <row r="346" spans="1:1024" s="74" customFormat="1" ht="19.899999999999999" customHeight="1" x14ac:dyDescent="0.25">
      <c r="A346" s="179">
        <v>3722</v>
      </c>
      <c r="B346" s="180" t="s">
        <v>96</v>
      </c>
      <c r="C346" s="181">
        <v>0</v>
      </c>
      <c r="D346" s="182">
        <v>0</v>
      </c>
      <c r="E346" s="182">
        <v>0</v>
      </c>
      <c r="F346" s="182">
        <v>0</v>
      </c>
      <c r="G346" s="380" t="e">
        <f>F346/C346*100</f>
        <v>#DIV/0!</v>
      </c>
      <c r="H346" s="386">
        <v>0</v>
      </c>
      <c r="ALX346" s="70"/>
      <c r="ALY346"/>
      <c r="ALZ346"/>
      <c r="AMA346"/>
      <c r="AMB346"/>
      <c r="AMC346"/>
      <c r="AMD346"/>
      <c r="AME346"/>
      <c r="AMF346"/>
      <c r="AMG346"/>
      <c r="AMH346"/>
      <c r="AMI346"/>
      <c r="AMJ346"/>
    </row>
    <row r="347" spans="1:1024" s="74" customFormat="1" ht="27.6" customHeight="1" x14ac:dyDescent="0.25">
      <c r="A347" s="227">
        <v>3812</v>
      </c>
      <c r="B347" s="228" t="s">
        <v>211</v>
      </c>
      <c r="C347" s="382">
        <f>SUM(C348)</f>
        <v>0</v>
      </c>
      <c r="D347" s="382">
        <v>0</v>
      </c>
      <c r="E347" s="382">
        <f>SUM(E348)</f>
        <v>0</v>
      </c>
      <c r="F347" s="382">
        <v>0</v>
      </c>
      <c r="G347" s="380" t="e">
        <f>F347/C347*100</f>
        <v>#DIV/0!</v>
      </c>
      <c r="H347" s="381">
        <v>0</v>
      </c>
      <c r="ALX347" s="70"/>
      <c r="ALY347"/>
      <c r="ALZ347"/>
      <c r="AMA347"/>
      <c r="AMB347"/>
      <c r="AMC347"/>
      <c r="AMD347"/>
      <c r="AME347"/>
      <c r="AMF347"/>
      <c r="AMG347"/>
      <c r="AMH347"/>
      <c r="AMI347"/>
      <c r="AMJ347"/>
    </row>
    <row r="348" spans="1:1024" s="74" customFormat="1" ht="22.5" x14ac:dyDescent="0.25">
      <c r="A348" s="335">
        <v>42</v>
      </c>
      <c r="B348" s="336" t="s">
        <v>175</v>
      </c>
      <c r="C348" s="372">
        <f>SUM(C349,C352)</f>
        <v>0</v>
      </c>
      <c r="D348" s="372">
        <f>SUM(D349,D352)</f>
        <v>0</v>
      </c>
      <c r="E348" s="372">
        <f>SUM(E349,E352)</f>
        <v>0</v>
      </c>
      <c r="F348" s="372">
        <f>SUM(F349,F352)</f>
        <v>0</v>
      </c>
      <c r="G348" s="376" t="e">
        <f>F348/C348*100</f>
        <v>#DIV/0!</v>
      </c>
      <c r="H348" s="377" t="e">
        <f>F348/E348*100</f>
        <v>#DIV/0!</v>
      </c>
      <c r="ALX348" s="70"/>
      <c r="ALY348"/>
      <c r="ALZ348"/>
      <c r="AMA348"/>
      <c r="AMB348"/>
      <c r="AMC348"/>
      <c r="AMD348"/>
      <c r="AME348"/>
      <c r="AMF348"/>
      <c r="AMG348"/>
      <c r="AMH348"/>
      <c r="AMI348"/>
      <c r="AMJ348"/>
    </row>
    <row r="349" spans="1:1024" s="74" customFormat="1" x14ac:dyDescent="0.25">
      <c r="A349" s="223">
        <v>422</v>
      </c>
      <c r="B349" s="224" t="s">
        <v>101</v>
      </c>
      <c r="C349" s="234">
        <f>SUM(C350:C351)</f>
        <v>0</v>
      </c>
      <c r="D349" s="234">
        <f>SUM(D350:D351)</f>
        <v>0</v>
      </c>
      <c r="E349" s="234">
        <f>SUM(E350:E351)</f>
        <v>0</v>
      </c>
      <c r="F349" s="234">
        <f>SUM(F350:F351)</f>
        <v>0</v>
      </c>
      <c r="G349" s="378">
        <v>0</v>
      </c>
      <c r="H349" s="379">
        <v>0</v>
      </c>
      <c r="ALX349" s="70"/>
      <c r="ALY349"/>
      <c r="ALZ349"/>
      <c r="AMA349"/>
      <c r="AMB349"/>
      <c r="AMC349"/>
      <c r="AMD349"/>
      <c r="AME349"/>
      <c r="AMF349"/>
      <c r="AMG349"/>
      <c r="AMH349"/>
      <c r="AMI349"/>
      <c r="AMJ349"/>
    </row>
    <row r="350" spans="1:1024" s="74" customFormat="1" x14ac:dyDescent="0.25">
      <c r="A350" s="179">
        <v>4221</v>
      </c>
      <c r="B350" s="180" t="s">
        <v>103</v>
      </c>
      <c r="C350" s="181">
        <v>0</v>
      </c>
      <c r="D350" s="182">
        <v>0</v>
      </c>
      <c r="E350" s="182">
        <v>0</v>
      </c>
      <c r="F350" s="182">
        <v>0</v>
      </c>
      <c r="G350" s="380">
        <v>0</v>
      </c>
      <c r="H350" s="381">
        <v>0</v>
      </c>
      <c r="ALX350" s="70"/>
      <c r="ALY350"/>
      <c r="ALZ350"/>
      <c r="AMA350"/>
      <c r="AMB350"/>
      <c r="AMC350"/>
      <c r="AMD350"/>
      <c r="AME350"/>
      <c r="AMF350"/>
      <c r="AMG350"/>
      <c r="AMH350"/>
      <c r="AMI350"/>
      <c r="AMJ350"/>
    </row>
    <row r="351" spans="1:1024" s="74" customFormat="1" x14ac:dyDescent="0.25">
      <c r="A351" s="179">
        <v>4226</v>
      </c>
      <c r="B351" s="180" t="s">
        <v>107</v>
      </c>
      <c r="C351" s="181">
        <v>0</v>
      </c>
      <c r="D351" s="182">
        <v>0</v>
      </c>
      <c r="E351" s="182">
        <v>0</v>
      </c>
      <c r="F351" s="182">
        <v>0</v>
      </c>
      <c r="G351" s="380">
        <v>0</v>
      </c>
      <c r="H351" s="381">
        <v>0</v>
      </c>
      <c r="ALX351" s="70"/>
      <c r="ALY351"/>
      <c r="ALZ351"/>
      <c r="AMA351"/>
      <c r="AMB351"/>
      <c r="AMC351"/>
      <c r="AMD351"/>
      <c r="AME351"/>
      <c r="AMF351"/>
      <c r="AMG351"/>
      <c r="AMH351"/>
      <c r="AMI351"/>
      <c r="AMJ351"/>
    </row>
    <row r="352" spans="1:1024" s="74" customFormat="1" x14ac:dyDescent="0.25">
      <c r="A352" s="223">
        <v>424</v>
      </c>
      <c r="B352" s="224" t="s">
        <v>176</v>
      </c>
      <c r="C352" s="234">
        <f>SUM(C353)</f>
        <v>0</v>
      </c>
      <c r="D352" s="234">
        <f>SUM(D353)</f>
        <v>0</v>
      </c>
      <c r="E352" s="234">
        <f>SUM(E353)</f>
        <v>0</v>
      </c>
      <c r="F352" s="234">
        <f>SUM(F353)</f>
        <v>0</v>
      </c>
      <c r="G352" s="378" t="e">
        <f>F352/C352*100</f>
        <v>#DIV/0!</v>
      </c>
      <c r="H352" s="379" t="e">
        <f>F352/E352*100</f>
        <v>#DIV/0!</v>
      </c>
      <c r="ALX352" s="70"/>
      <c r="ALY352"/>
      <c r="ALZ352"/>
      <c r="AMA352"/>
      <c r="AMB352"/>
      <c r="AMC352"/>
      <c r="AMD352"/>
      <c r="AME352"/>
      <c r="AMF352"/>
      <c r="AMG352"/>
      <c r="AMH352"/>
      <c r="AMI352"/>
      <c r="AMJ352"/>
    </row>
    <row r="353" spans="1:1024" s="74" customFormat="1" x14ac:dyDescent="0.25">
      <c r="A353" s="209">
        <v>4241</v>
      </c>
      <c r="B353" s="210" t="s">
        <v>109</v>
      </c>
      <c r="C353" s="211">
        <v>0</v>
      </c>
      <c r="D353" s="212">
        <v>0</v>
      </c>
      <c r="E353" s="212">
        <v>0</v>
      </c>
      <c r="F353" s="212">
        <v>0</v>
      </c>
      <c r="G353" s="387" t="e">
        <f>F353/C353*100</f>
        <v>#DIV/0!</v>
      </c>
      <c r="H353" s="388" t="e">
        <f>F353/E353*100</f>
        <v>#DIV/0!</v>
      </c>
      <c r="ALX353" s="70"/>
      <c r="ALY353"/>
      <c r="ALZ353"/>
      <c r="AMA353"/>
      <c r="AMB353"/>
      <c r="AMC353"/>
      <c r="AMD353"/>
      <c r="AME353"/>
      <c r="AMF353"/>
      <c r="AMG353"/>
      <c r="AMH353"/>
      <c r="AMI353"/>
      <c r="AMJ353"/>
    </row>
    <row r="354" spans="1:1024" s="74" customFormat="1" x14ac:dyDescent="0.25">
      <c r="A354" s="640" t="s">
        <v>177</v>
      </c>
      <c r="B354" s="640"/>
      <c r="C354" s="354">
        <f>SUM(C314,C322,C344,C348)</f>
        <v>422216</v>
      </c>
      <c r="D354" s="354">
        <f>SUM(D314,D322,D344,D348)</f>
        <v>900000</v>
      </c>
      <c r="E354" s="354">
        <f>SUM(E314,E322,E344,E348)</f>
        <v>900000</v>
      </c>
      <c r="F354" s="354">
        <f>SUM(F314,F322,F344,F348)</f>
        <v>455127</v>
      </c>
      <c r="G354" s="389">
        <f>F354/C354*100</f>
        <v>107.79482539742691</v>
      </c>
      <c r="H354" s="389">
        <f>F354/E354*100</f>
        <v>50.56966666666667</v>
      </c>
      <c r="ALX354" s="70"/>
      <c r="ALY354"/>
      <c r="ALZ354"/>
      <c r="AMA354"/>
      <c r="AMB354"/>
      <c r="AMC354"/>
      <c r="AMD354"/>
      <c r="AME354"/>
      <c r="AMF354"/>
      <c r="AMG354"/>
      <c r="AMH354"/>
      <c r="AMI354"/>
      <c r="AMJ354"/>
    </row>
    <row r="355" spans="1:1024" s="74" customFormat="1" x14ac:dyDescent="0.25">
      <c r="A355" s="267"/>
      <c r="B355" s="267"/>
      <c r="C355" s="267"/>
      <c r="D355" s="193"/>
      <c r="E355" s="193"/>
      <c r="F355" s="193"/>
      <c r="G355" s="193"/>
      <c r="H355" s="193"/>
      <c r="ALX355" s="70"/>
      <c r="ALY355"/>
      <c r="ALZ355"/>
      <c r="AMA355"/>
      <c r="AMB355"/>
      <c r="AMC355"/>
      <c r="AMD355"/>
      <c r="AME355"/>
      <c r="AMF355"/>
      <c r="AMG355"/>
      <c r="AMH355"/>
      <c r="AMI355"/>
      <c r="AMJ355"/>
    </row>
    <row r="356" spans="1:1024" s="74" customFormat="1" x14ac:dyDescent="0.25">
      <c r="A356" s="321" t="s">
        <v>212</v>
      </c>
      <c r="B356" s="339"/>
      <c r="C356" s="193"/>
      <c r="D356" s="193"/>
      <c r="E356" s="193"/>
      <c r="F356" s="193"/>
      <c r="G356" s="193"/>
      <c r="H356" s="193"/>
      <c r="ALX356" s="70"/>
      <c r="ALY356"/>
      <c r="ALZ356"/>
      <c r="AMA356"/>
      <c r="AMB356"/>
      <c r="AMC356"/>
      <c r="AMD356"/>
      <c r="AME356"/>
      <c r="AMF356"/>
      <c r="AMG356"/>
      <c r="AMH356"/>
      <c r="AMI356"/>
      <c r="AMJ356"/>
    </row>
    <row r="357" spans="1:1024" s="74" customFormat="1" x14ac:dyDescent="0.25">
      <c r="A357" s="322" t="s">
        <v>213</v>
      </c>
      <c r="B357" s="339"/>
      <c r="C357" s="193"/>
      <c r="D357" s="193"/>
      <c r="E357" s="193"/>
      <c r="F357" s="193"/>
      <c r="G357" s="193"/>
      <c r="H357" s="193"/>
      <c r="ALX357" s="70"/>
      <c r="ALY357"/>
      <c r="ALZ357"/>
      <c r="AMA357"/>
      <c r="AMB357"/>
      <c r="AMC357"/>
      <c r="AMD357"/>
      <c r="AME357"/>
      <c r="AMF357"/>
      <c r="AMG357"/>
      <c r="AMH357"/>
      <c r="AMI357"/>
      <c r="AMJ357"/>
    </row>
    <row r="358" spans="1:1024" ht="19.5" customHeight="1" x14ac:dyDescent="0.25">
      <c r="A358" s="619" t="s">
        <v>33</v>
      </c>
      <c r="B358" s="619" t="s">
        <v>4</v>
      </c>
      <c r="C358" s="619" t="s">
        <v>5</v>
      </c>
      <c r="D358" s="636" t="s">
        <v>6</v>
      </c>
      <c r="E358" s="636" t="s">
        <v>7</v>
      </c>
      <c r="F358" s="636" t="s">
        <v>8</v>
      </c>
      <c r="G358" s="636" t="s">
        <v>9</v>
      </c>
      <c r="H358" s="636" t="s">
        <v>9</v>
      </c>
    </row>
    <row r="359" spans="1:1024" ht="28.15" customHeight="1" x14ac:dyDescent="0.25">
      <c r="A359" s="619"/>
      <c r="B359" s="619"/>
      <c r="C359" s="619"/>
      <c r="D359" s="636"/>
      <c r="E359" s="636"/>
      <c r="F359" s="636"/>
      <c r="G359" s="636"/>
      <c r="H359" s="636"/>
    </row>
    <row r="360" spans="1:1024" ht="18.75" customHeight="1" x14ac:dyDescent="0.25">
      <c r="A360" s="619">
        <v>1</v>
      </c>
      <c r="B360" s="619"/>
      <c r="C360" s="173">
        <v>2</v>
      </c>
      <c r="D360" s="174">
        <v>3</v>
      </c>
      <c r="E360" s="174">
        <v>4</v>
      </c>
      <c r="F360" s="174">
        <v>5</v>
      </c>
      <c r="G360" s="174" t="s">
        <v>10</v>
      </c>
      <c r="H360" s="174" t="s">
        <v>11</v>
      </c>
    </row>
    <row r="361" spans="1:1024" s="74" customFormat="1" x14ac:dyDescent="0.25">
      <c r="A361" s="356">
        <v>32</v>
      </c>
      <c r="B361" s="341" t="s">
        <v>214</v>
      </c>
      <c r="C361" s="390">
        <f>SUM(C362,C366)</f>
        <v>98</v>
      </c>
      <c r="D361" s="390">
        <f>SUM(D362,D366)</f>
        <v>0</v>
      </c>
      <c r="E361" s="390">
        <f>SUM(E362,E366)</f>
        <v>0</v>
      </c>
      <c r="F361" s="390">
        <f>SUM(F362,F366)</f>
        <v>0</v>
      </c>
      <c r="G361" s="325">
        <f>F361/C361*100</f>
        <v>0</v>
      </c>
      <c r="H361" s="326" t="e">
        <f>F361/E361*100</f>
        <v>#DIV/0!</v>
      </c>
      <c r="ALX361" s="70"/>
      <c r="ALY361"/>
      <c r="ALZ361"/>
      <c r="AMA361"/>
      <c r="AMB361"/>
      <c r="AMC361"/>
      <c r="AMD361"/>
      <c r="AME361"/>
      <c r="AMF361"/>
      <c r="AMG361"/>
      <c r="AMH361"/>
      <c r="AMI361"/>
      <c r="AMJ361"/>
    </row>
    <row r="362" spans="1:1024" s="74" customFormat="1" x14ac:dyDescent="0.25">
      <c r="A362" s="357">
        <v>322</v>
      </c>
      <c r="B362" s="358" t="s">
        <v>51</v>
      </c>
      <c r="C362" s="391">
        <f>SUM(C363:C365)</f>
        <v>29</v>
      </c>
      <c r="D362" s="391">
        <f>SUM(D363:D365)</f>
        <v>0</v>
      </c>
      <c r="E362" s="391">
        <f>SUM(E363:E365)</f>
        <v>0</v>
      </c>
      <c r="F362" s="391">
        <f>SUM(F363:F365)</f>
        <v>0</v>
      </c>
      <c r="G362" s="225">
        <f>F362/C362*100</f>
        <v>0</v>
      </c>
      <c r="H362" s="226" t="e">
        <f>F362/E362*100</f>
        <v>#DIV/0!</v>
      </c>
      <c r="ALX362" s="70"/>
      <c r="ALY362"/>
      <c r="ALZ362"/>
      <c r="AMA362"/>
      <c r="AMB362"/>
      <c r="AMC362"/>
      <c r="AMD362"/>
      <c r="AME362"/>
      <c r="AMF362"/>
      <c r="AMG362"/>
      <c r="AMH362"/>
      <c r="AMI362"/>
      <c r="AMJ362"/>
    </row>
    <row r="363" spans="1:1024" s="74" customFormat="1" x14ac:dyDescent="0.25">
      <c r="A363" s="179">
        <v>3221</v>
      </c>
      <c r="B363" s="180" t="s">
        <v>215</v>
      </c>
      <c r="C363" s="392">
        <v>29</v>
      </c>
      <c r="D363" s="182">
        <v>0</v>
      </c>
      <c r="E363" s="182">
        <v>0</v>
      </c>
      <c r="F363" s="182">
        <v>0</v>
      </c>
      <c r="G363" s="230">
        <f>F363/C363*100</f>
        <v>0</v>
      </c>
      <c r="H363" s="231">
        <v>0</v>
      </c>
      <c r="ALX363" s="70"/>
      <c r="ALY363"/>
      <c r="ALZ363"/>
      <c r="AMA363"/>
      <c r="AMB363"/>
      <c r="AMC363"/>
      <c r="AMD363"/>
      <c r="AME363"/>
      <c r="AMF363"/>
      <c r="AMG363"/>
      <c r="AMH363"/>
      <c r="AMI363"/>
      <c r="AMJ363"/>
    </row>
    <row r="364" spans="1:1024" s="74" customFormat="1" x14ac:dyDescent="0.25">
      <c r="A364" s="179">
        <v>3222</v>
      </c>
      <c r="B364" s="180" t="s">
        <v>54</v>
      </c>
      <c r="C364" s="392">
        <v>0</v>
      </c>
      <c r="D364" s="182">
        <v>0</v>
      </c>
      <c r="E364" s="182">
        <v>0</v>
      </c>
      <c r="F364" s="182">
        <v>0</v>
      </c>
      <c r="G364" s="230">
        <v>0</v>
      </c>
      <c r="H364" s="231" t="e">
        <f>F364/E364*100</f>
        <v>#DIV/0!</v>
      </c>
      <c r="ALX364" s="70"/>
      <c r="ALY364"/>
      <c r="ALZ364"/>
      <c r="AMA364"/>
      <c r="AMB364"/>
      <c r="AMC364"/>
      <c r="AMD364"/>
      <c r="AME364"/>
      <c r="AMF364"/>
      <c r="AMG364"/>
      <c r="AMH364"/>
      <c r="AMI364"/>
      <c r="AMJ364"/>
    </row>
    <row r="365" spans="1:1024" s="74" customFormat="1" x14ac:dyDescent="0.25">
      <c r="A365" s="179">
        <v>3227</v>
      </c>
      <c r="B365" s="180" t="s">
        <v>169</v>
      </c>
      <c r="C365" s="392">
        <v>0</v>
      </c>
      <c r="D365" s="182">
        <v>0</v>
      </c>
      <c r="E365" s="182">
        <v>0</v>
      </c>
      <c r="F365" s="182">
        <v>0</v>
      </c>
      <c r="G365" s="230" t="e">
        <f>F365/C365*100</f>
        <v>#DIV/0!</v>
      </c>
      <c r="H365" s="231">
        <v>0</v>
      </c>
      <c r="ALX365" s="70"/>
      <c r="ALY365"/>
      <c r="ALZ365"/>
      <c r="AMA365"/>
      <c r="AMB365"/>
      <c r="AMC365"/>
      <c r="AMD365"/>
      <c r="AME365"/>
      <c r="AMF365"/>
      <c r="AMG365"/>
      <c r="AMH365"/>
      <c r="AMI365"/>
      <c r="AMJ365"/>
    </row>
    <row r="366" spans="1:1024" s="74" customFormat="1" x14ac:dyDescent="0.25">
      <c r="A366" s="357">
        <v>323</v>
      </c>
      <c r="B366" s="358" t="s">
        <v>61</v>
      </c>
      <c r="C366" s="391">
        <f>C367+C368+C369+C370</f>
        <v>69</v>
      </c>
      <c r="D366" s="391">
        <f>D367+D368+D369+D370</f>
        <v>0</v>
      </c>
      <c r="E366" s="391">
        <f>E367+E368+E369+E370</f>
        <v>0</v>
      </c>
      <c r="F366" s="391">
        <f>F367+F368+F369+F370</f>
        <v>0</v>
      </c>
      <c r="G366" s="225">
        <f>F366/C366*100</f>
        <v>0</v>
      </c>
      <c r="H366" s="226" t="e">
        <f>F366/E366*100</f>
        <v>#DIV/0!</v>
      </c>
      <c r="ALX366" s="70"/>
      <c r="ALY366"/>
      <c r="ALZ366"/>
      <c r="AMA366"/>
      <c r="AMB366"/>
      <c r="AMC366"/>
      <c r="AMD366"/>
      <c r="AME366"/>
      <c r="AMF366"/>
      <c r="AMG366"/>
      <c r="AMH366"/>
      <c r="AMI366"/>
      <c r="AMJ366"/>
    </row>
    <row r="367" spans="1:1024" s="74" customFormat="1" x14ac:dyDescent="0.25">
      <c r="A367" s="179">
        <v>3235</v>
      </c>
      <c r="B367" s="180" t="s">
        <v>172</v>
      </c>
      <c r="C367" s="392">
        <v>0</v>
      </c>
      <c r="D367" s="182">
        <v>0</v>
      </c>
      <c r="E367" s="182">
        <v>0</v>
      </c>
      <c r="F367" s="182">
        <v>0</v>
      </c>
      <c r="G367" s="230" t="e">
        <f>F367/C367*100</f>
        <v>#DIV/0!</v>
      </c>
      <c r="H367" s="231">
        <v>0</v>
      </c>
      <c r="ALX367" s="70"/>
      <c r="ALY367"/>
      <c r="ALZ367"/>
      <c r="AMA367"/>
      <c r="AMB367"/>
      <c r="AMC367"/>
      <c r="AMD367"/>
      <c r="AME367"/>
      <c r="AMF367"/>
      <c r="AMG367"/>
      <c r="AMH367"/>
      <c r="AMI367"/>
      <c r="AMJ367"/>
    </row>
    <row r="368" spans="1:1024" s="74" customFormat="1" x14ac:dyDescent="0.25">
      <c r="A368" s="209">
        <v>3239</v>
      </c>
      <c r="B368" s="210" t="s">
        <v>75</v>
      </c>
      <c r="C368" s="393">
        <v>0</v>
      </c>
      <c r="D368" s="212">
        <v>0</v>
      </c>
      <c r="E368" s="212">
        <v>0</v>
      </c>
      <c r="F368" s="212">
        <v>0</v>
      </c>
      <c r="G368" s="259">
        <v>0</v>
      </c>
      <c r="H368" s="260" t="e">
        <f>F368/E368*100</f>
        <v>#DIV/0!</v>
      </c>
      <c r="ALX368" s="70"/>
      <c r="ALY368"/>
      <c r="ALZ368"/>
      <c r="AMA368"/>
      <c r="AMB368"/>
      <c r="AMC368"/>
      <c r="AMD368"/>
      <c r="AME368"/>
      <c r="AMF368"/>
      <c r="AMG368"/>
      <c r="AMH368"/>
      <c r="AMI368"/>
      <c r="AMJ368"/>
    </row>
    <row r="369" spans="1:1024" s="74" customFormat="1" x14ac:dyDescent="0.25">
      <c r="A369" s="394">
        <v>3293</v>
      </c>
      <c r="B369" s="395" t="s">
        <v>82</v>
      </c>
      <c r="C369" s="396">
        <v>69</v>
      </c>
      <c r="D369" s="397">
        <v>0</v>
      </c>
      <c r="E369" s="397">
        <v>0</v>
      </c>
      <c r="F369" s="397">
        <v>0</v>
      </c>
      <c r="G369" s="304"/>
      <c r="H369" s="305"/>
      <c r="ALX369" s="70"/>
      <c r="ALY369"/>
      <c r="ALZ369"/>
      <c r="AMA369"/>
      <c r="AMB369"/>
      <c r="AMC369"/>
      <c r="AMD369"/>
      <c r="AME369"/>
      <c r="AMF369"/>
      <c r="AMG369"/>
      <c r="AMH369"/>
      <c r="AMI369"/>
      <c r="AMJ369"/>
    </row>
    <row r="370" spans="1:1024" s="74" customFormat="1" x14ac:dyDescent="0.25">
      <c r="A370" s="394">
        <v>3299</v>
      </c>
      <c r="B370" s="395" t="s">
        <v>216</v>
      </c>
      <c r="C370" s="396">
        <v>0</v>
      </c>
      <c r="D370" s="397">
        <v>0</v>
      </c>
      <c r="E370" s="397">
        <v>0</v>
      </c>
      <c r="F370" s="397">
        <v>0</v>
      </c>
      <c r="G370" s="304"/>
      <c r="H370" s="305"/>
      <c r="ALX370" s="70"/>
      <c r="ALY370"/>
      <c r="ALZ370"/>
      <c r="AMA370"/>
      <c r="AMB370"/>
      <c r="AMC370"/>
      <c r="AMD370"/>
      <c r="AME370"/>
      <c r="AMF370"/>
      <c r="AMG370"/>
      <c r="AMH370"/>
      <c r="AMI370"/>
      <c r="AMJ370"/>
    </row>
    <row r="371" spans="1:1024" s="74" customFormat="1" x14ac:dyDescent="0.25">
      <c r="A371" s="638" t="s">
        <v>177</v>
      </c>
      <c r="B371" s="638"/>
      <c r="C371" s="398">
        <f>C361</f>
        <v>98</v>
      </c>
      <c r="D371" s="398">
        <f>D361</f>
        <v>0</v>
      </c>
      <c r="E371" s="398">
        <f>E361</f>
        <v>0</v>
      </c>
      <c r="F371" s="398">
        <f>F361</f>
        <v>0</v>
      </c>
      <c r="G371" s="291">
        <f>F371/C371*100</f>
        <v>0</v>
      </c>
      <c r="H371" s="292" t="e">
        <f>F371/E371*100</f>
        <v>#DIV/0!</v>
      </c>
      <c r="ALX371" s="70"/>
      <c r="ALY371"/>
      <c r="ALZ371"/>
      <c r="AMA371"/>
      <c r="AMB371"/>
      <c r="AMC371"/>
      <c r="AMD371"/>
      <c r="AME371"/>
      <c r="AMF371"/>
      <c r="AMG371"/>
      <c r="AMH371"/>
      <c r="AMI371"/>
      <c r="AMJ371"/>
    </row>
    <row r="372" spans="1:1024" s="74" customFormat="1" x14ac:dyDescent="0.25">
      <c r="A372" s="266"/>
      <c r="B372" s="266"/>
      <c r="C372" s="399"/>
      <c r="D372" s="399"/>
      <c r="E372" s="399"/>
      <c r="F372" s="399"/>
      <c r="G372" s="263"/>
      <c r="H372" s="263"/>
      <c r="ALX372" s="70"/>
      <c r="ALY372"/>
      <c r="ALZ372"/>
      <c r="AMA372"/>
      <c r="AMB372"/>
      <c r="AMC372"/>
      <c r="AMD372"/>
      <c r="AME372"/>
      <c r="AMF372"/>
      <c r="AMG372"/>
      <c r="AMH372"/>
      <c r="AMI372"/>
      <c r="AMJ372"/>
    </row>
    <row r="373" spans="1:1024" s="74" customFormat="1" x14ac:dyDescent="0.25">
      <c r="A373" s="266"/>
      <c r="B373" s="266"/>
      <c r="C373" s="399"/>
      <c r="D373" s="399"/>
      <c r="E373" s="399"/>
      <c r="F373" s="399"/>
      <c r="G373" s="263"/>
      <c r="H373" s="263"/>
      <c r="ALX373" s="70"/>
      <c r="ALY373"/>
      <c r="ALZ373"/>
      <c r="AMA373"/>
      <c r="AMB373"/>
      <c r="AMC373"/>
      <c r="AMD373"/>
      <c r="AME373"/>
      <c r="AMF373"/>
      <c r="AMG373"/>
      <c r="AMH373"/>
      <c r="AMI373"/>
      <c r="AMJ373"/>
    </row>
    <row r="374" spans="1:1024" s="74" customFormat="1" x14ac:dyDescent="0.25">
      <c r="A374" s="266"/>
      <c r="B374" s="266"/>
      <c r="C374" s="399"/>
      <c r="D374" s="399"/>
      <c r="E374" s="399"/>
      <c r="F374" s="399"/>
      <c r="G374" s="263"/>
      <c r="H374" s="263"/>
      <c r="ALX374" s="70"/>
      <c r="ALY374"/>
      <c r="ALZ374"/>
      <c r="AMA374"/>
      <c r="AMB374"/>
      <c r="AMC374"/>
      <c r="AMD374"/>
      <c r="AME374"/>
      <c r="AMF374"/>
      <c r="AMG374"/>
      <c r="AMH374"/>
      <c r="AMI374"/>
      <c r="AMJ374"/>
    </row>
    <row r="375" spans="1:1024" s="74" customFormat="1" x14ac:dyDescent="0.25">
      <c r="A375" s="321" t="s">
        <v>134</v>
      </c>
      <c r="B375" s="339"/>
      <c r="C375" s="267"/>
      <c r="D375" s="193"/>
      <c r="E375" s="193"/>
      <c r="F375" s="193"/>
      <c r="G375" s="193"/>
      <c r="H375" s="193"/>
      <c r="ALX375" s="70"/>
      <c r="ALY375"/>
      <c r="ALZ375"/>
      <c r="AMA375"/>
      <c r="AMB375"/>
      <c r="AMC375"/>
      <c r="AMD375"/>
      <c r="AME375"/>
      <c r="AMF375"/>
      <c r="AMG375"/>
      <c r="AMH375"/>
      <c r="AMI375"/>
      <c r="AMJ375"/>
    </row>
    <row r="376" spans="1:1024" s="74" customFormat="1" x14ac:dyDescent="0.25">
      <c r="A376" s="322" t="s">
        <v>217</v>
      </c>
      <c r="B376" s="339"/>
      <c r="C376" s="267"/>
      <c r="D376" s="193"/>
      <c r="E376" s="193"/>
      <c r="F376" s="193"/>
      <c r="G376" s="193"/>
      <c r="H376" s="193"/>
      <c r="ALX376" s="70"/>
      <c r="ALY376"/>
      <c r="ALZ376"/>
      <c r="AMA376"/>
      <c r="AMB376"/>
      <c r="AMC376"/>
      <c r="AMD376"/>
      <c r="AME376"/>
      <c r="AMF376"/>
      <c r="AMG376"/>
      <c r="AMH376"/>
      <c r="AMI376"/>
      <c r="AMJ376"/>
    </row>
    <row r="377" spans="1:1024" s="74" customFormat="1" ht="15" customHeight="1" x14ac:dyDescent="0.25">
      <c r="A377" s="619" t="s">
        <v>33</v>
      </c>
      <c r="B377" s="619" t="s">
        <v>4</v>
      </c>
      <c r="C377" s="619" t="s">
        <v>5</v>
      </c>
      <c r="D377" s="636" t="s">
        <v>6</v>
      </c>
      <c r="E377" s="636" t="s">
        <v>7</v>
      </c>
      <c r="F377" s="636" t="s">
        <v>8</v>
      </c>
      <c r="G377" s="636" t="s">
        <v>9</v>
      </c>
      <c r="H377" s="636" t="s">
        <v>9</v>
      </c>
      <c r="ALX377" s="70"/>
      <c r="ALY377"/>
      <c r="ALZ377"/>
      <c r="AMA377"/>
      <c r="AMB377"/>
      <c r="AMC377"/>
      <c r="AMD377"/>
      <c r="AME377"/>
      <c r="AMF377"/>
      <c r="AMG377"/>
      <c r="AMH377"/>
      <c r="AMI377"/>
      <c r="AMJ377"/>
    </row>
    <row r="378" spans="1:1024" s="74" customFormat="1" ht="27.2" customHeight="1" x14ac:dyDescent="0.25">
      <c r="A378" s="619"/>
      <c r="B378" s="619"/>
      <c r="C378" s="619"/>
      <c r="D378" s="636"/>
      <c r="E378" s="636"/>
      <c r="F378" s="636"/>
      <c r="G378" s="636"/>
      <c r="H378" s="636"/>
      <c r="ALX378" s="70"/>
      <c r="ALY378"/>
      <c r="ALZ378"/>
      <c r="AMA378"/>
      <c r="AMB378"/>
      <c r="AMC378"/>
      <c r="AMD378"/>
      <c r="AME378"/>
      <c r="AMF378"/>
      <c r="AMG378"/>
      <c r="AMH378"/>
      <c r="AMI378"/>
      <c r="AMJ378"/>
    </row>
    <row r="379" spans="1:1024" s="74" customFormat="1" ht="18.75" customHeight="1" x14ac:dyDescent="0.25">
      <c r="A379" s="619">
        <v>1</v>
      </c>
      <c r="B379" s="619"/>
      <c r="C379" s="173">
        <v>2</v>
      </c>
      <c r="D379" s="174">
        <v>3</v>
      </c>
      <c r="E379" s="174">
        <v>4</v>
      </c>
      <c r="F379" s="174">
        <v>5</v>
      </c>
      <c r="G379" s="174" t="s">
        <v>10</v>
      </c>
      <c r="H379" s="174" t="s">
        <v>11</v>
      </c>
      <c r="ALX379" s="70"/>
      <c r="ALY379"/>
      <c r="ALZ379"/>
      <c r="AMA379"/>
      <c r="AMB379"/>
      <c r="AMC379"/>
      <c r="AMD379"/>
      <c r="AME379"/>
      <c r="AMF379"/>
      <c r="AMG379"/>
      <c r="AMH379"/>
      <c r="AMI379"/>
      <c r="AMJ379"/>
    </row>
    <row r="380" spans="1:1024" s="74" customFormat="1" x14ac:dyDescent="0.25">
      <c r="A380" s="400">
        <v>3</v>
      </c>
      <c r="B380" s="324" t="s">
        <v>218</v>
      </c>
      <c r="C380" s="371">
        <f>SUM(C381+C397+C403)</f>
        <v>3490</v>
      </c>
      <c r="D380" s="371">
        <f>SUM(D381+D397+D403)</f>
        <v>13955</v>
      </c>
      <c r="E380" s="371">
        <f>SUM(E381+E397+E403)</f>
        <v>13955</v>
      </c>
      <c r="F380" s="371">
        <f>SUM(F381+F397+F403)</f>
        <v>3066</v>
      </c>
      <c r="G380" s="401">
        <f>F380/C380*100</f>
        <v>87.851002865329505</v>
      </c>
      <c r="H380" s="402">
        <f>F380/E380*100</f>
        <v>21.9706198495163</v>
      </c>
      <c r="ALX380" s="70"/>
      <c r="ALY380"/>
      <c r="ALZ380"/>
      <c r="AMA380"/>
      <c r="AMB380"/>
      <c r="AMC380"/>
      <c r="AMD380"/>
      <c r="AME380"/>
      <c r="AMF380"/>
      <c r="AMG380"/>
      <c r="AMH380"/>
      <c r="AMI380"/>
      <c r="AMJ380"/>
    </row>
    <row r="381" spans="1:1024" s="74" customFormat="1" x14ac:dyDescent="0.25">
      <c r="A381" s="335">
        <v>32</v>
      </c>
      <c r="B381" s="336" t="s">
        <v>43</v>
      </c>
      <c r="C381" s="372">
        <f>SUM(C382,C386,C390,C394)</f>
        <v>3490</v>
      </c>
      <c r="D381" s="372">
        <f>SUM(D382,D386,D390,D394)</f>
        <v>13935</v>
      </c>
      <c r="E381" s="372">
        <f>SUM(E382,E386,E390,E394)</f>
        <v>13935</v>
      </c>
      <c r="F381" s="372">
        <f>SUM(F382,F386,F390,F394)</f>
        <v>3066</v>
      </c>
      <c r="G381" s="376">
        <v>0</v>
      </c>
      <c r="H381" s="377">
        <f>F381/E381*100</f>
        <v>22.002152852529601</v>
      </c>
      <c r="ALX381" s="70"/>
      <c r="ALY381"/>
      <c r="ALZ381"/>
      <c r="AMA381"/>
      <c r="AMB381"/>
      <c r="AMC381"/>
      <c r="AMD381"/>
      <c r="AME381"/>
      <c r="AMF381"/>
      <c r="AMG381"/>
      <c r="AMH381"/>
      <c r="AMI381"/>
      <c r="AMJ381"/>
    </row>
    <row r="382" spans="1:1024" s="74" customFormat="1" x14ac:dyDescent="0.25">
      <c r="A382" s="223">
        <v>321</v>
      </c>
      <c r="B382" s="224" t="s">
        <v>44</v>
      </c>
      <c r="C382" s="234">
        <f>C383+C384+C385</f>
        <v>0</v>
      </c>
      <c r="D382" s="234">
        <f>D383+D384+D385</f>
        <v>0</v>
      </c>
      <c r="E382" s="234">
        <f>E383+E384+E385</f>
        <v>0</v>
      </c>
      <c r="F382" s="234">
        <f>F383+F384+F385</f>
        <v>0</v>
      </c>
      <c r="G382" s="378">
        <v>0</v>
      </c>
      <c r="H382" s="379">
        <v>0</v>
      </c>
      <c r="ALX382" s="70"/>
      <c r="ALY382"/>
      <c r="ALZ382"/>
      <c r="AMA382"/>
      <c r="AMB382"/>
      <c r="AMC382"/>
      <c r="AMD382"/>
      <c r="AME382"/>
      <c r="AMF382"/>
      <c r="AMG382"/>
      <c r="AMH382"/>
      <c r="AMI382"/>
      <c r="AMJ382"/>
    </row>
    <row r="383" spans="1:1024" s="74" customFormat="1" x14ac:dyDescent="0.25">
      <c r="A383" s="227">
        <v>3211</v>
      </c>
      <c r="B383" s="228" t="s">
        <v>200</v>
      </c>
      <c r="C383" s="364"/>
      <c r="D383" s="364">
        <v>0</v>
      </c>
      <c r="E383" s="364">
        <v>0</v>
      </c>
      <c r="F383" s="364">
        <v>0</v>
      </c>
      <c r="G383" s="380">
        <v>0</v>
      </c>
      <c r="H383" s="381">
        <v>0</v>
      </c>
      <c r="ALX383" s="70"/>
      <c r="ALY383"/>
      <c r="ALZ383"/>
      <c r="AMA383"/>
      <c r="AMB383"/>
      <c r="AMC383"/>
      <c r="AMD383"/>
      <c r="AME383"/>
      <c r="AMF383"/>
      <c r="AMG383"/>
      <c r="AMH383"/>
      <c r="AMI383"/>
      <c r="AMJ383"/>
    </row>
    <row r="384" spans="1:1024" s="74" customFormat="1" x14ac:dyDescent="0.25">
      <c r="A384" s="179">
        <v>3212</v>
      </c>
      <c r="B384" s="180" t="s">
        <v>166</v>
      </c>
      <c r="C384" s="181"/>
      <c r="D384" s="182"/>
      <c r="E384" s="182"/>
      <c r="F384" s="182"/>
      <c r="G384" s="380">
        <v>0</v>
      </c>
      <c r="H384" s="381">
        <v>0</v>
      </c>
      <c r="ALX384" s="70"/>
      <c r="ALY384"/>
      <c r="ALZ384"/>
      <c r="AMA384"/>
      <c r="AMB384"/>
      <c r="AMC384"/>
      <c r="AMD384"/>
      <c r="AME384"/>
      <c r="AMF384"/>
      <c r="AMG384"/>
      <c r="AMH384"/>
      <c r="AMI384"/>
      <c r="AMJ384"/>
    </row>
    <row r="385" spans="1:1024" s="74" customFormat="1" x14ac:dyDescent="0.25">
      <c r="A385" s="179">
        <v>3213</v>
      </c>
      <c r="B385" s="180" t="s">
        <v>49</v>
      </c>
      <c r="C385" s="181"/>
      <c r="D385" s="182"/>
      <c r="E385" s="182"/>
      <c r="F385" s="182"/>
      <c r="G385" s="380">
        <v>0</v>
      </c>
      <c r="H385" s="381">
        <v>0</v>
      </c>
      <c r="ALX385" s="70"/>
      <c r="ALY385"/>
      <c r="ALZ385"/>
      <c r="AMA385"/>
      <c r="AMB385"/>
      <c r="AMC385"/>
      <c r="AMD385"/>
      <c r="AME385"/>
      <c r="AMF385"/>
      <c r="AMG385"/>
      <c r="AMH385"/>
      <c r="AMI385"/>
      <c r="AMJ385"/>
    </row>
    <row r="386" spans="1:1024" s="74" customFormat="1" x14ac:dyDescent="0.25">
      <c r="A386" s="223">
        <v>322</v>
      </c>
      <c r="B386" s="224" t="s">
        <v>51</v>
      </c>
      <c r="C386" s="234">
        <f>SUM(C387:C389)</f>
        <v>0</v>
      </c>
      <c r="D386" s="234">
        <f>SUM(D387:D389)</f>
        <v>1700</v>
      </c>
      <c r="E386" s="234">
        <f>SUM(E387:E389)</f>
        <v>1700</v>
      </c>
      <c r="F386" s="234">
        <f>SUM(F387:F389)</f>
        <v>0</v>
      </c>
      <c r="G386" s="378">
        <v>0</v>
      </c>
      <c r="H386" s="379">
        <f>F386/E386*100</f>
        <v>0</v>
      </c>
      <c r="ALX386" s="70"/>
      <c r="ALY386"/>
      <c r="ALZ386"/>
      <c r="AMA386"/>
      <c r="AMB386"/>
      <c r="AMC386"/>
      <c r="AMD386"/>
      <c r="AME386"/>
      <c r="AMF386"/>
      <c r="AMG386"/>
      <c r="AMH386"/>
      <c r="AMI386"/>
      <c r="AMJ386"/>
    </row>
    <row r="387" spans="1:1024" s="74" customFormat="1" ht="22.5" x14ac:dyDescent="0.25">
      <c r="A387" s="179">
        <v>3221</v>
      </c>
      <c r="B387" s="228" t="s">
        <v>53</v>
      </c>
      <c r="C387" s="382"/>
      <c r="D387" s="382">
        <v>200</v>
      </c>
      <c r="E387" s="382">
        <v>200</v>
      </c>
      <c r="F387" s="382">
        <v>0</v>
      </c>
      <c r="G387" s="380">
        <v>0</v>
      </c>
      <c r="H387" s="381">
        <f>F387/E387*100</f>
        <v>0</v>
      </c>
      <c r="ALX387" s="70"/>
      <c r="ALY387"/>
      <c r="ALZ387"/>
      <c r="AMA387"/>
      <c r="AMB387"/>
      <c r="AMC387"/>
      <c r="AMD387"/>
      <c r="AME387"/>
      <c r="AMF387"/>
      <c r="AMG387"/>
      <c r="AMH387"/>
      <c r="AMI387"/>
      <c r="AMJ387"/>
    </row>
    <row r="388" spans="1:1024" s="74" customFormat="1" x14ac:dyDescent="0.25">
      <c r="A388" s="227">
        <v>3222</v>
      </c>
      <c r="B388" s="228" t="s">
        <v>54</v>
      </c>
      <c r="C388" s="382"/>
      <c r="D388" s="382">
        <v>0</v>
      </c>
      <c r="E388" s="382">
        <v>0</v>
      </c>
      <c r="F388" s="382">
        <v>0</v>
      </c>
      <c r="G388" s="380">
        <v>0</v>
      </c>
      <c r="H388" s="381">
        <v>0</v>
      </c>
      <c r="ALX388" s="70"/>
      <c r="ALY388"/>
      <c r="ALZ388"/>
      <c r="AMA388"/>
      <c r="AMB388"/>
      <c r="AMC388"/>
      <c r="AMD388"/>
      <c r="AME388"/>
      <c r="AMF388"/>
      <c r="AMG388"/>
      <c r="AMH388"/>
      <c r="AMI388"/>
      <c r="AMJ388"/>
    </row>
    <row r="389" spans="1:1024" s="74" customFormat="1" x14ac:dyDescent="0.25">
      <c r="A389" s="179">
        <v>3225</v>
      </c>
      <c r="B389" s="180" t="s">
        <v>169</v>
      </c>
      <c r="C389" s="181"/>
      <c r="D389" s="182">
        <v>1500</v>
      </c>
      <c r="E389" s="182">
        <v>1500</v>
      </c>
      <c r="F389" s="182">
        <v>0</v>
      </c>
      <c r="G389" s="380">
        <v>0</v>
      </c>
      <c r="H389" s="381">
        <f>F389/E389*100</f>
        <v>0</v>
      </c>
      <c r="ALX389" s="70"/>
      <c r="ALY389"/>
      <c r="ALZ389"/>
      <c r="AMA389"/>
      <c r="AMB389"/>
      <c r="AMC389"/>
      <c r="AMD389"/>
      <c r="AME389"/>
      <c r="AMF389"/>
      <c r="AMG389"/>
      <c r="AMH389"/>
      <c r="AMI389"/>
      <c r="AMJ389"/>
    </row>
    <row r="390" spans="1:1024" s="74" customFormat="1" x14ac:dyDescent="0.25">
      <c r="A390" s="223">
        <v>323</v>
      </c>
      <c r="B390" s="224" t="s">
        <v>61</v>
      </c>
      <c r="C390" s="234">
        <f>SUM(C391:C393)</f>
        <v>1439</v>
      </c>
      <c r="D390" s="234">
        <f>SUM(D391:D393)</f>
        <v>5000</v>
      </c>
      <c r="E390" s="234">
        <f>SUM(E391:E393)</f>
        <v>5000</v>
      </c>
      <c r="F390" s="234">
        <f>SUM(F391:F393)</f>
        <v>1816</v>
      </c>
      <c r="G390" s="378">
        <v>0</v>
      </c>
      <c r="H390" s="379">
        <v>0</v>
      </c>
      <c r="ALX390" s="70"/>
      <c r="ALY390"/>
      <c r="ALZ390"/>
      <c r="AMA390"/>
      <c r="AMB390"/>
      <c r="AMC390"/>
      <c r="AMD390"/>
      <c r="AME390"/>
      <c r="AMF390"/>
      <c r="AMG390"/>
      <c r="AMH390"/>
      <c r="AMI390"/>
      <c r="AMJ390"/>
    </row>
    <row r="391" spans="1:1024" s="74" customFormat="1" x14ac:dyDescent="0.25">
      <c r="A391" s="179">
        <v>3231</v>
      </c>
      <c r="B391" s="180" t="s">
        <v>202</v>
      </c>
      <c r="C391" s="181">
        <v>0</v>
      </c>
      <c r="D391" s="182">
        <v>0</v>
      </c>
      <c r="E391" s="182">
        <v>0</v>
      </c>
      <c r="F391" s="182">
        <v>0</v>
      </c>
      <c r="G391" s="380">
        <v>0</v>
      </c>
      <c r="H391" s="381">
        <v>0</v>
      </c>
      <c r="ALX391" s="70"/>
      <c r="ALY391"/>
      <c r="ALZ391"/>
      <c r="AMA391"/>
      <c r="AMB391"/>
      <c r="AMC391"/>
      <c r="AMD391"/>
      <c r="AME391"/>
      <c r="AMF391"/>
      <c r="AMG391"/>
      <c r="AMH391"/>
      <c r="AMI391"/>
      <c r="AMJ391"/>
    </row>
    <row r="392" spans="1:1024" s="74" customFormat="1" x14ac:dyDescent="0.25">
      <c r="A392" s="179">
        <v>3237</v>
      </c>
      <c r="B392" s="180" t="s">
        <v>204</v>
      </c>
      <c r="C392" s="181">
        <v>1439</v>
      </c>
      <c r="D392" s="182">
        <v>5000</v>
      </c>
      <c r="E392" s="182">
        <v>5000</v>
      </c>
      <c r="F392" s="182">
        <v>1816</v>
      </c>
      <c r="G392" s="380">
        <v>0</v>
      </c>
      <c r="H392" s="381">
        <v>0</v>
      </c>
      <c r="ALX392" s="70"/>
      <c r="ALY392"/>
      <c r="ALZ392"/>
      <c r="AMA392"/>
      <c r="AMB392"/>
      <c r="AMC392"/>
      <c r="AMD392"/>
      <c r="AME392"/>
      <c r="AMF392"/>
      <c r="AMG392"/>
      <c r="AMH392"/>
      <c r="AMI392"/>
      <c r="AMJ392"/>
    </row>
    <row r="393" spans="1:1024" s="74" customFormat="1" x14ac:dyDescent="0.25">
      <c r="A393" s="179">
        <v>3239</v>
      </c>
      <c r="B393" s="180" t="s">
        <v>75</v>
      </c>
      <c r="C393" s="181"/>
      <c r="D393" s="182"/>
      <c r="E393" s="182"/>
      <c r="F393" s="182"/>
      <c r="G393" s="380">
        <v>0</v>
      </c>
      <c r="H393" s="381">
        <v>0</v>
      </c>
      <c r="ALX393" s="70"/>
      <c r="ALY393"/>
      <c r="ALZ393"/>
      <c r="AMA393"/>
      <c r="AMB393"/>
      <c r="AMC393"/>
      <c r="AMD393"/>
      <c r="AME393"/>
      <c r="AMF393"/>
      <c r="AMG393"/>
      <c r="AMH393"/>
      <c r="AMI393"/>
      <c r="AMJ393"/>
    </row>
    <row r="394" spans="1:1024" s="74" customFormat="1" x14ac:dyDescent="0.25">
      <c r="A394" s="223">
        <v>329</v>
      </c>
      <c r="B394" s="224" t="s">
        <v>77</v>
      </c>
      <c r="C394" s="234">
        <f>SUM(C395+C396)</f>
        <v>2051</v>
      </c>
      <c r="D394" s="234">
        <f>SUM(D395+D396)</f>
        <v>7235</v>
      </c>
      <c r="E394" s="234">
        <f>SUM(E395+E396)</f>
        <v>7235</v>
      </c>
      <c r="F394" s="234">
        <f>SUM(F395+F396)</f>
        <v>1250</v>
      </c>
      <c r="G394" s="378">
        <v>0</v>
      </c>
      <c r="H394" s="379">
        <f>F394/E394*100</f>
        <v>17.277125086385624</v>
      </c>
      <c r="ALX394" s="70"/>
      <c r="ALY394"/>
      <c r="ALZ394"/>
      <c r="AMA394"/>
      <c r="AMB394"/>
      <c r="AMC394"/>
      <c r="AMD394"/>
      <c r="AME394"/>
      <c r="AMF394"/>
      <c r="AMG394"/>
      <c r="AMH394"/>
      <c r="AMI394"/>
      <c r="AMJ394"/>
    </row>
    <row r="395" spans="1:1024" s="74" customFormat="1" x14ac:dyDescent="0.25">
      <c r="A395" s="179">
        <v>3295</v>
      </c>
      <c r="B395" s="180" t="s">
        <v>84</v>
      </c>
      <c r="C395" s="181"/>
      <c r="D395" s="182"/>
      <c r="E395" s="182"/>
      <c r="F395" s="182"/>
      <c r="G395" s="380">
        <v>0</v>
      </c>
      <c r="H395" s="381">
        <v>0</v>
      </c>
      <c r="ALX395" s="70"/>
      <c r="ALY395"/>
      <c r="ALZ395"/>
      <c r="AMA395"/>
      <c r="AMB395"/>
      <c r="AMC395"/>
      <c r="AMD395"/>
      <c r="AME395"/>
      <c r="AMF395"/>
      <c r="AMG395"/>
      <c r="AMH395"/>
      <c r="AMI395"/>
      <c r="AMJ395"/>
    </row>
    <row r="396" spans="1:1024" s="74" customFormat="1" x14ac:dyDescent="0.25">
      <c r="A396" s="179">
        <v>3299</v>
      </c>
      <c r="B396" s="180" t="s">
        <v>77</v>
      </c>
      <c r="C396" s="181">
        <v>2051</v>
      </c>
      <c r="D396" s="182">
        <v>7235</v>
      </c>
      <c r="E396" s="182">
        <v>7235</v>
      </c>
      <c r="F396" s="182">
        <v>1250</v>
      </c>
      <c r="G396" s="380">
        <v>0</v>
      </c>
      <c r="H396" s="381">
        <f>F396/E396*100</f>
        <v>17.277125086385624</v>
      </c>
      <c r="ALX396" s="70"/>
      <c r="ALY396"/>
      <c r="ALZ396"/>
      <c r="AMA396"/>
      <c r="AMB396"/>
      <c r="AMC396"/>
      <c r="AMD396"/>
      <c r="AME396"/>
      <c r="AMF396"/>
      <c r="AMG396"/>
      <c r="AMH396"/>
      <c r="AMI396"/>
      <c r="AMJ396"/>
    </row>
    <row r="397" spans="1:1024" s="74" customFormat="1" x14ac:dyDescent="0.25">
      <c r="A397" s="335">
        <v>34</v>
      </c>
      <c r="B397" s="336" t="s">
        <v>219</v>
      </c>
      <c r="C397" s="372">
        <f>SUM(C398)</f>
        <v>0</v>
      </c>
      <c r="D397" s="372">
        <f>SUM(D398)</f>
        <v>20</v>
      </c>
      <c r="E397" s="372">
        <f>SUM(E398)</f>
        <v>20</v>
      </c>
      <c r="F397" s="372">
        <f>SUM(F398)</f>
        <v>0</v>
      </c>
      <c r="G397" s="376"/>
      <c r="H397" s="377"/>
      <c r="ALX397" s="70"/>
      <c r="ALY397"/>
      <c r="ALZ397"/>
      <c r="AMA397"/>
      <c r="AMB397"/>
      <c r="AMC397"/>
      <c r="AMD397"/>
      <c r="AME397"/>
      <c r="AMF397"/>
      <c r="AMG397"/>
      <c r="AMH397"/>
      <c r="AMI397"/>
      <c r="AMJ397"/>
    </row>
    <row r="398" spans="1:1024" s="74" customFormat="1" x14ac:dyDescent="0.25">
      <c r="A398" s="227">
        <v>343</v>
      </c>
      <c r="B398" s="228" t="s">
        <v>88</v>
      </c>
      <c r="C398" s="382">
        <f>SUM(C399+C400)</f>
        <v>0</v>
      </c>
      <c r="D398" s="382">
        <f>SUM(D399+D400)</f>
        <v>20</v>
      </c>
      <c r="E398" s="382">
        <f>SUM(E399+E400)</f>
        <v>20</v>
      </c>
      <c r="F398" s="382">
        <f>SUM(F399,F400)</f>
        <v>0</v>
      </c>
      <c r="G398" s="380">
        <v>0</v>
      </c>
      <c r="H398" s="381">
        <v>0</v>
      </c>
      <c r="ALX398" s="70"/>
      <c r="ALY398"/>
      <c r="ALZ398"/>
      <c r="AMA398"/>
      <c r="AMB398"/>
      <c r="AMC398"/>
      <c r="AMD398"/>
      <c r="AME398"/>
      <c r="AMF398"/>
      <c r="AMG398"/>
      <c r="AMH398"/>
      <c r="AMI398"/>
      <c r="AMJ398"/>
    </row>
    <row r="399" spans="1:1024" s="74" customFormat="1" ht="22.5" x14ac:dyDescent="0.25">
      <c r="A399" s="179">
        <v>3431</v>
      </c>
      <c r="B399" s="180" t="s">
        <v>90</v>
      </c>
      <c r="C399" s="181"/>
      <c r="D399" s="182"/>
      <c r="E399" s="182"/>
      <c r="F399" s="182"/>
      <c r="G399" s="380">
        <v>0</v>
      </c>
      <c r="H399" s="381">
        <v>0</v>
      </c>
      <c r="ALX399" s="70"/>
      <c r="ALY399"/>
      <c r="ALZ399"/>
      <c r="AMA399"/>
      <c r="AMB399"/>
      <c r="AMC399"/>
      <c r="AMD399"/>
      <c r="AME399"/>
      <c r="AMF399"/>
      <c r="AMG399"/>
      <c r="AMH399"/>
      <c r="AMI399"/>
      <c r="AMJ399"/>
    </row>
    <row r="400" spans="1:1024" s="74" customFormat="1" x14ac:dyDescent="0.25">
      <c r="A400" s="179">
        <v>3432</v>
      </c>
      <c r="B400" s="180" t="s">
        <v>208</v>
      </c>
      <c r="C400" s="181">
        <v>0</v>
      </c>
      <c r="D400" s="182">
        <v>20</v>
      </c>
      <c r="E400" s="182">
        <v>20</v>
      </c>
      <c r="F400" s="182">
        <v>0</v>
      </c>
      <c r="G400" s="380">
        <v>0</v>
      </c>
      <c r="H400" s="381">
        <v>0</v>
      </c>
      <c r="ALX400" s="70"/>
      <c r="ALY400"/>
      <c r="ALZ400"/>
      <c r="AMA400"/>
      <c r="AMB400"/>
      <c r="AMC400"/>
      <c r="AMD400"/>
      <c r="AME400"/>
      <c r="AMF400"/>
      <c r="AMG400"/>
      <c r="AMH400"/>
      <c r="AMI400"/>
      <c r="AMJ400"/>
    </row>
    <row r="401" spans="1:1024" s="74" customFormat="1" ht="23.45" customHeight="1" x14ac:dyDescent="0.25">
      <c r="A401" s="335">
        <v>37</v>
      </c>
      <c r="B401" s="336" t="s">
        <v>209</v>
      </c>
      <c r="C401" s="372">
        <f>SUM(C402)</f>
        <v>0</v>
      </c>
      <c r="D401" s="372">
        <f>SUM(D402)</f>
        <v>0</v>
      </c>
      <c r="E401" s="372">
        <f>SUM(E402)</f>
        <v>0</v>
      </c>
      <c r="F401" s="372">
        <f>SUM(F402)</f>
        <v>0</v>
      </c>
      <c r="G401" s="376">
        <v>0</v>
      </c>
      <c r="H401" s="377">
        <v>0</v>
      </c>
      <c r="ALX401" s="70"/>
      <c r="ALY401"/>
      <c r="ALZ401"/>
      <c r="AMA401"/>
      <c r="AMB401"/>
      <c r="AMC401"/>
      <c r="AMD401"/>
      <c r="AME401"/>
      <c r="AMF401"/>
      <c r="AMG401"/>
      <c r="AMH401"/>
      <c r="AMI401"/>
      <c r="AMJ401"/>
    </row>
    <row r="402" spans="1:1024" s="74" customFormat="1" ht="22.5" x14ac:dyDescent="0.25">
      <c r="A402" s="403">
        <v>3721</v>
      </c>
      <c r="B402" s="404" t="s">
        <v>220</v>
      </c>
      <c r="C402" s="369"/>
      <c r="D402" s="369"/>
      <c r="E402" s="369"/>
      <c r="F402" s="369"/>
      <c r="G402" s="387" t="e">
        <f>F402/C402*100</f>
        <v>#DIV/0!</v>
      </c>
      <c r="H402" s="388">
        <v>0</v>
      </c>
      <c r="ALX402" s="70"/>
      <c r="ALY402"/>
      <c r="ALZ402"/>
      <c r="AMA402"/>
      <c r="AMB402"/>
      <c r="AMC402"/>
      <c r="AMD402"/>
      <c r="AME402"/>
      <c r="AMF402"/>
      <c r="AMG402"/>
      <c r="AMH402"/>
      <c r="AMI402"/>
      <c r="AMJ402"/>
    </row>
    <row r="403" spans="1:1024" s="74" customFormat="1" x14ac:dyDescent="0.25">
      <c r="A403" s="405">
        <v>42</v>
      </c>
      <c r="B403" s="406" t="s">
        <v>221</v>
      </c>
      <c r="C403" s="407">
        <f>SUM(C404+C406)</f>
        <v>0</v>
      </c>
      <c r="D403" s="407">
        <f>SUM(D404+D406)</f>
        <v>0</v>
      </c>
      <c r="E403" s="407">
        <f>SUM(E404+E406)</f>
        <v>0</v>
      </c>
      <c r="F403" s="407">
        <f>SUM(F404+F406)</f>
        <v>0</v>
      </c>
      <c r="G403" s="408"/>
      <c r="H403" s="409"/>
      <c r="ALX403" s="70"/>
      <c r="ALY403"/>
      <c r="ALZ403"/>
      <c r="AMA403"/>
      <c r="AMB403"/>
      <c r="AMC403"/>
      <c r="AMD403"/>
      <c r="AME403"/>
      <c r="AMF403"/>
      <c r="AMG403"/>
      <c r="AMH403"/>
      <c r="AMI403"/>
      <c r="AMJ403"/>
    </row>
    <row r="404" spans="1:1024" s="74" customFormat="1" x14ac:dyDescent="0.25">
      <c r="A404" s="410">
        <v>422</v>
      </c>
      <c r="B404" s="411" t="s">
        <v>101</v>
      </c>
      <c r="C404" s="412">
        <f>C405</f>
        <v>0</v>
      </c>
      <c r="D404" s="412">
        <f>D405</f>
        <v>0</v>
      </c>
      <c r="E404" s="412">
        <f>E405</f>
        <v>0</v>
      </c>
      <c r="F404" s="412">
        <f>F405</f>
        <v>0</v>
      </c>
      <c r="G404" s="413"/>
      <c r="H404" s="414"/>
      <c r="ALX404" s="70"/>
      <c r="ALY404"/>
      <c r="ALZ404"/>
      <c r="AMA404"/>
      <c r="AMB404"/>
      <c r="AMC404"/>
      <c r="AMD404"/>
      <c r="AME404"/>
      <c r="AMF404"/>
      <c r="AMG404"/>
      <c r="AMH404"/>
      <c r="AMI404"/>
      <c r="AMJ404"/>
    </row>
    <row r="405" spans="1:1024" s="74" customFormat="1" x14ac:dyDescent="0.25">
      <c r="A405" s="403">
        <v>4221</v>
      </c>
      <c r="B405" s="404" t="s">
        <v>222</v>
      </c>
      <c r="C405" s="369">
        <v>0</v>
      </c>
      <c r="D405" s="369">
        <v>0</v>
      </c>
      <c r="E405" s="369">
        <v>0</v>
      </c>
      <c r="F405" s="369"/>
      <c r="G405" s="387"/>
      <c r="H405" s="388"/>
      <c r="ALX405" s="70"/>
      <c r="ALY405"/>
      <c r="ALZ405"/>
      <c r="AMA405"/>
      <c r="AMB405"/>
      <c r="AMC405"/>
      <c r="AMD405"/>
      <c r="AME405"/>
      <c r="AMF405"/>
      <c r="AMG405"/>
      <c r="AMH405"/>
      <c r="AMI405"/>
      <c r="AMJ405"/>
    </row>
    <row r="406" spans="1:1024" s="74" customFormat="1" x14ac:dyDescent="0.25">
      <c r="A406" s="410">
        <v>424</v>
      </c>
      <c r="B406" s="411" t="s">
        <v>223</v>
      </c>
      <c r="C406" s="412">
        <f>C407</f>
        <v>0</v>
      </c>
      <c r="D406" s="412">
        <f>D407</f>
        <v>0</v>
      </c>
      <c r="E406" s="412">
        <f>E407</f>
        <v>0</v>
      </c>
      <c r="F406" s="412"/>
      <c r="G406" s="413"/>
      <c r="H406" s="414"/>
      <c r="ALX406" s="70"/>
      <c r="ALY406"/>
      <c r="ALZ406"/>
      <c r="AMA406"/>
      <c r="AMB406"/>
      <c r="AMC406"/>
      <c r="AMD406"/>
      <c r="AME406"/>
      <c r="AMF406"/>
      <c r="AMG406"/>
      <c r="AMH406"/>
      <c r="AMI406"/>
      <c r="AMJ406"/>
    </row>
    <row r="407" spans="1:1024" s="74" customFormat="1" x14ac:dyDescent="0.25">
      <c r="A407" s="403">
        <v>4241</v>
      </c>
      <c r="B407" s="404" t="s">
        <v>224</v>
      </c>
      <c r="C407" s="369">
        <v>0</v>
      </c>
      <c r="D407" s="369">
        <v>0</v>
      </c>
      <c r="E407" s="369">
        <v>0</v>
      </c>
      <c r="F407" s="369"/>
      <c r="G407" s="387"/>
      <c r="H407" s="388"/>
      <c r="ALX407" s="70"/>
      <c r="ALY407"/>
      <c r="ALZ407"/>
      <c r="AMA407"/>
      <c r="AMB407"/>
      <c r="AMC407"/>
      <c r="AMD407"/>
      <c r="AME407"/>
      <c r="AMF407"/>
      <c r="AMG407"/>
      <c r="AMH407"/>
      <c r="AMI407"/>
      <c r="AMJ407"/>
    </row>
    <row r="408" spans="1:1024" s="74" customFormat="1" x14ac:dyDescent="0.25">
      <c r="A408" s="640" t="s">
        <v>177</v>
      </c>
      <c r="B408" s="640"/>
      <c r="C408" s="354">
        <f>SUM(C381,C397,C401,C403)</f>
        <v>3490</v>
      </c>
      <c r="D408" s="354">
        <f>SUM(D381,D397,D401,D403)</f>
        <v>13955</v>
      </c>
      <c r="E408" s="354">
        <f>SUM(E381,E397,E401,E403)</f>
        <v>13955</v>
      </c>
      <c r="F408" s="354">
        <f>SUM(F381,F397,F401,F403)</f>
        <v>3066</v>
      </c>
      <c r="G408" s="389">
        <f>F408/C408*100</f>
        <v>87.851002865329505</v>
      </c>
      <c r="H408" s="389">
        <f>F408/E408*100</f>
        <v>21.9706198495163</v>
      </c>
      <c r="ALX408" s="70"/>
      <c r="ALY408"/>
      <c r="ALZ408"/>
      <c r="AMA408"/>
      <c r="AMB408"/>
      <c r="AMC408"/>
      <c r="AMD408"/>
      <c r="AME408"/>
      <c r="AMF408"/>
      <c r="AMG408"/>
      <c r="AMH408"/>
      <c r="AMI408"/>
      <c r="AMJ408"/>
    </row>
    <row r="409" spans="1:1024" s="74" customFormat="1" x14ac:dyDescent="0.25">
      <c r="A409" s="415"/>
      <c r="B409" s="415"/>
      <c r="C409" s="416"/>
      <c r="D409" s="416"/>
      <c r="E409" s="416"/>
      <c r="F409" s="416"/>
      <c r="G409" s="417"/>
      <c r="H409" s="417"/>
      <c r="ALX409" s="70"/>
      <c r="ALY409"/>
      <c r="ALZ409"/>
      <c r="AMA409"/>
      <c r="AMB409"/>
      <c r="AMC409"/>
      <c r="AMD409"/>
      <c r="AME409"/>
      <c r="AMF409"/>
      <c r="AMG409"/>
      <c r="AMH409"/>
      <c r="AMI409"/>
      <c r="AMJ409"/>
    </row>
    <row r="410" spans="1:1024" s="74" customFormat="1" x14ac:dyDescent="0.25">
      <c r="A410" s="321" t="s">
        <v>225</v>
      </c>
      <c r="B410" s="339"/>
      <c r="C410" s="193"/>
      <c r="D410" s="193"/>
      <c r="E410" s="193"/>
      <c r="F410" s="193"/>
      <c r="G410" s="193"/>
      <c r="H410" s="193"/>
      <c r="ALX410" s="70"/>
      <c r="ALY410"/>
      <c r="ALZ410"/>
      <c r="AMA410"/>
      <c r="AMB410"/>
      <c r="AMC410"/>
      <c r="AMD410"/>
      <c r="AME410"/>
      <c r="AMF410"/>
      <c r="AMG410"/>
      <c r="AMH410"/>
      <c r="AMI410"/>
      <c r="AMJ410"/>
    </row>
    <row r="411" spans="1:1024" s="74" customFormat="1" x14ac:dyDescent="0.25">
      <c r="A411" s="322" t="s">
        <v>226</v>
      </c>
      <c r="B411" s="339"/>
      <c r="C411" s="193"/>
      <c r="D411" s="193"/>
      <c r="E411" s="193"/>
      <c r="F411" s="193"/>
      <c r="G411" s="193"/>
      <c r="H411" s="193"/>
      <c r="ALX411" s="70"/>
      <c r="ALY411"/>
      <c r="ALZ411"/>
      <c r="AMA411"/>
      <c r="AMB411"/>
      <c r="AMC411"/>
      <c r="AMD411"/>
      <c r="AME411"/>
      <c r="AMF411"/>
      <c r="AMG411"/>
      <c r="AMH411"/>
      <c r="AMI411"/>
      <c r="AMJ411"/>
    </row>
    <row r="412" spans="1:1024" s="74" customFormat="1" ht="13.9" customHeight="1" x14ac:dyDescent="0.25">
      <c r="A412" s="619" t="s">
        <v>33</v>
      </c>
      <c r="B412" s="619" t="s">
        <v>4</v>
      </c>
      <c r="C412" s="619" t="s">
        <v>5</v>
      </c>
      <c r="D412" s="636" t="s">
        <v>6</v>
      </c>
      <c r="E412" s="636" t="s">
        <v>7</v>
      </c>
      <c r="F412" s="636" t="s">
        <v>8</v>
      </c>
      <c r="G412" s="636" t="s">
        <v>9</v>
      </c>
      <c r="H412" s="636" t="s">
        <v>9</v>
      </c>
      <c r="ALX412" s="70"/>
      <c r="ALY412"/>
      <c r="ALZ412"/>
      <c r="AMA412"/>
      <c r="AMB412"/>
      <c r="AMC412"/>
      <c r="AMD412"/>
      <c r="AME412"/>
      <c r="AMF412"/>
      <c r="AMG412"/>
      <c r="AMH412"/>
      <c r="AMI412"/>
      <c r="AMJ412"/>
    </row>
    <row r="413" spans="1:1024" s="74" customFormat="1" ht="26.25" customHeight="1" x14ac:dyDescent="0.25">
      <c r="A413" s="619"/>
      <c r="B413" s="619"/>
      <c r="C413" s="619"/>
      <c r="D413" s="636"/>
      <c r="E413" s="636"/>
      <c r="F413" s="636"/>
      <c r="G413" s="636"/>
      <c r="H413" s="636"/>
      <c r="ALX413" s="70"/>
      <c r="ALY413"/>
      <c r="ALZ413"/>
      <c r="AMA413"/>
      <c r="AMB413"/>
      <c r="AMC413"/>
      <c r="AMD413"/>
      <c r="AME413"/>
      <c r="AMF413"/>
      <c r="AMG413"/>
      <c r="AMH413"/>
      <c r="AMI413"/>
      <c r="AMJ413"/>
    </row>
    <row r="414" spans="1:1024" s="74" customFormat="1" ht="18" customHeight="1" x14ac:dyDescent="0.25">
      <c r="A414" s="619">
        <v>1</v>
      </c>
      <c r="B414" s="619"/>
      <c r="C414" s="173">
        <v>2</v>
      </c>
      <c r="D414" s="174">
        <v>3</v>
      </c>
      <c r="E414" s="174">
        <v>4</v>
      </c>
      <c r="F414" s="174">
        <v>5</v>
      </c>
      <c r="G414" s="174" t="s">
        <v>10</v>
      </c>
      <c r="H414" s="174" t="s">
        <v>11</v>
      </c>
      <c r="ALX414" s="70"/>
      <c r="ALY414"/>
      <c r="ALZ414"/>
      <c r="AMA414"/>
      <c r="AMB414"/>
      <c r="AMC414"/>
      <c r="AMD414"/>
      <c r="AME414"/>
      <c r="AMF414"/>
      <c r="AMG414"/>
      <c r="AMH414"/>
      <c r="AMI414"/>
      <c r="AMJ414"/>
    </row>
    <row r="415" spans="1:1024" s="74" customFormat="1" x14ac:dyDescent="0.25">
      <c r="A415" s="356">
        <v>32</v>
      </c>
      <c r="B415" s="341" t="s">
        <v>214</v>
      </c>
      <c r="C415" s="390">
        <f>SUM(C416,C421)</f>
        <v>0</v>
      </c>
      <c r="D415" s="390">
        <f>SUM(D416,D421)</f>
        <v>576</v>
      </c>
      <c r="E415" s="390">
        <f>SUM(E416,E421)</f>
        <v>576</v>
      </c>
      <c r="F415" s="390">
        <f>SUM(F416,F421)</f>
        <v>576</v>
      </c>
      <c r="G415" s="325" t="e">
        <f>F415/C415*100</f>
        <v>#DIV/0!</v>
      </c>
      <c r="H415" s="326">
        <f>F415/E415*100</f>
        <v>100</v>
      </c>
      <c r="ALX415" s="70"/>
      <c r="ALY415"/>
      <c r="ALZ415"/>
      <c r="AMA415"/>
      <c r="AMB415"/>
      <c r="AMC415"/>
      <c r="AMD415"/>
      <c r="AME415"/>
      <c r="AMF415"/>
      <c r="AMG415"/>
      <c r="AMH415"/>
      <c r="AMI415"/>
      <c r="AMJ415"/>
    </row>
    <row r="416" spans="1:1024" s="74" customFormat="1" x14ac:dyDescent="0.25">
      <c r="A416" s="357">
        <v>321</v>
      </c>
      <c r="B416" s="358" t="s">
        <v>35</v>
      </c>
      <c r="C416" s="391">
        <f>SUM(C417:C420)</f>
        <v>0</v>
      </c>
      <c r="D416" s="391">
        <f>SUM(D417:D420)</f>
        <v>576</v>
      </c>
      <c r="E416" s="391">
        <f>SUM(E417:E420)</f>
        <v>576</v>
      </c>
      <c r="F416" s="391">
        <f>SUM(F417:F420)</f>
        <v>576</v>
      </c>
      <c r="G416" s="225" t="e">
        <f>F416/C416*100</f>
        <v>#DIV/0!</v>
      </c>
      <c r="H416" s="226">
        <f>F416/E416*100</f>
        <v>100</v>
      </c>
      <c r="ALX416" s="70"/>
      <c r="ALY416"/>
      <c r="ALZ416"/>
      <c r="AMA416"/>
      <c r="AMB416"/>
      <c r="AMC416"/>
      <c r="AMD416"/>
      <c r="AME416"/>
      <c r="AMF416"/>
      <c r="AMG416"/>
      <c r="AMH416"/>
      <c r="AMI416"/>
      <c r="AMJ416"/>
    </row>
    <row r="417" spans="1:1024" s="74" customFormat="1" x14ac:dyDescent="0.25">
      <c r="A417" s="179">
        <v>3211</v>
      </c>
      <c r="B417" s="180" t="s">
        <v>200</v>
      </c>
      <c r="C417" s="392"/>
      <c r="D417" s="182">
        <v>576</v>
      </c>
      <c r="E417" s="182">
        <v>576</v>
      </c>
      <c r="F417" s="182">
        <v>576</v>
      </c>
      <c r="G417" s="230" t="e">
        <f>F417/C417*100</f>
        <v>#DIV/0!</v>
      </c>
      <c r="H417" s="231">
        <v>0</v>
      </c>
      <c r="ALX417" s="70"/>
      <c r="ALY417"/>
      <c r="ALZ417"/>
      <c r="AMA417"/>
      <c r="AMB417"/>
      <c r="AMC417"/>
      <c r="AMD417"/>
      <c r="AME417"/>
      <c r="AMF417"/>
      <c r="AMG417"/>
      <c r="AMH417"/>
      <c r="AMI417"/>
      <c r="AMJ417"/>
    </row>
    <row r="418" spans="1:1024" s="74" customFormat="1" x14ac:dyDescent="0.25">
      <c r="A418" s="418">
        <v>322</v>
      </c>
      <c r="B418" s="419"/>
      <c r="C418" s="420"/>
      <c r="D418" s="421"/>
      <c r="E418" s="421"/>
      <c r="F418" s="421"/>
      <c r="G418" s="421"/>
      <c r="H418" s="422"/>
      <c r="ALX418" s="70"/>
      <c r="ALY418"/>
      <c r="ALZ418"/>
      <c r="AMA418"/>
      <c r="AMB418"/>
      <c r="AMC418"/>
      <c r="AMD418"/>
      <c r="AME418"/>
      <c r="AMF418"/>
      <c r="AMG418"/>
      <c r="AMH418"/>
      <c r="AMI418"/>
      <c r="AMJ418"/>
    </row>
    <row r="419" spans="1:1024" s="74" customFormat="1" x14ac:dyDescent="0.25">
      <c r="A419" s="179">
        <v>3222</v>
      </c>
      <c r="B419" s="180" t="s">
        <v>54</v>
      </c>
      <c r="C419" s="392">
        <v>0</v>
      </c>
      <c r="D419" s="182">
        <v>0</v>
      </c>
      <c r="E419" s="182">
        <v>0</v>
      </c>
      <c r="F419" s="182">
        <v>0</v>
      </c>
      <c r="G419" s="230">
        <v>0</v>
      </c>
      <c r="H419" s="231" t="e">
        <f>F419/E419*100</f>
        <v>#DIV/0!</v>
      </c>
      <c r="ALX419" s="70"/>
      <c r="ALY419"/>
      <c r="ALZ419"/>
      <c r="AMA419"/>
      <c r="AMB419"/>
      <c r="AMC419"/>
      <c r="AMD419"/>
      <c r="AME419"/>
      <c r="AMF419"/>
      <c r="AMG419"/>
      <c r="AMH419"/>
      <c r="AMI419"/>
      <c r="AMJ419"/>
    </row>
    <row r="420" spans="1:1024" s="74" customFormat="1" x14ac:dyDescent="0.25">
      <c r="A420" s="179">
        <v>3227</v>
      </c>
      <c r="B420" s="180" t="s">
        <v>169</v>
      </c>
      <c r="C420" s="392">
        <v>0</v>
      </c>
      <c r="D420" s="182">
        <v>0</v>
      </c>
      <c r="E420" s="182">
        <v>0</v>
      </c>
      <c r="F420" s="182">
        <v>0</v>
      </c>
      <c r="G420" s="230" t="e">
        <f>F420/C420*100</f>
        <v>#DIV/0!</v>
      </c>
      <c r="H420" s="231">
        <v>0</v>
      </c>
      <c r="ALX420" s="70"/>
      <c r="ALY420"/>
      <c r="ALZ420"/>
      <c r="AMA420"/>
      <c r="AMB420"/>
      <c r="AMC420"/>
      <c r="AMD420"/>
      <c r="AME420"/>
      <c r="AMF420"/>
      <c r="AMG420"/>
      <c r="AMH420"/>
      <c r="AMI420"/>
      <c r="AMJ420"/>
    </row>
    <row r="421" spans="1:1024" s="74" customFormat="1" x14ac:dyDescent="0.25">
      <c r="A421" s="357">
        <v>323</v>
      </c>
      <c r="B421" s="358" t="s">
        <v>61</v>
      </c>
      <c r="C421" s="391">
        <f>C422+C423+C424+C425</f>
        <v>0</v>
      </c>
      <c r="D421" s="391">
        <f>D422+D423+D424+D425</f>
        <v>0</v>
      </c>
      <c r="E421" s="391">
        <f>E422+E423+E424+E425</f>
        <v>0</v>
      </c>
      <c r="F421" s="391">
        <f>F422+F423+F424+F425</f>
        <v>0</v>
      </c>
      <c r="G421" s="225" t="e">
        <f>F421/C421*100</f>
        <v>#DIV/0!</v>
      </c>
      <c r="H421" s="226" t="e">
        <f>F421/E421*100</f>
        <v>#DIV/0!</v>
      </c>
      <c r="ALX421" s="70"/>
      <c r="ALY421"/>
      <c r="ALZ421"/>
      <c r="AMA421"/>
      <c r="AMB421"/>
      <c r="AMC421"/>
      <c r="AMD421"/>
      <c r="AME421"/>
      <c r="AMF421"/>
      <c r="AMG421"/>
      <c r="AMH421"/>
      <c r="AMI421"/>
      <c r="AMJ421"/>
    </row>
    <row r="422" spans="1:1024" s="74" customFormat="1" x14ac:dyDescent="0.25">
      <c r="A422" s="179">
        <v>3235</v>
      </c>
      <c r="B422" s="180" t="s">
        <v>172</v>
      </c>
      <c r="C422" s="392">
        <v>0</v>
      </c>
      <c r="D422" s="182">
        <v>0</v>
      </c>
      <c r="E422" s="182">
        <v>0</v>
      </c>
      <c r="F422" s="182">
        <v>0</v>
      </c>
      <c r="G422" s="230" t="e">
        <f>F422/C422*100</f>
        <v>#DIV/0!</v>
      </c>
      <c r="H422" s="231">
        <v>0</v>
      </c>
      <c r="ALX422" s="70"/>
      <c r="ALY422"/>
      <c r="ALZ422"/>
      <c r="AMA422"/>
      <c r="AMB422"/>
      <c r="AMC422"/>
      <c r="AMD422"/>
      <c r="AME422"/>
      <c r="AMF422"/>
      <c r="AMG422"/>
      <c r="AMH422"/>
      <c r="AMI422"/>
      <c r="AMJ422"/>
    </row>
    <row r="423" spans="1:1024" s="74" customFormat="1" x14ac:dyDescent="0.25">
      <c r="A423" s="209">
        <v>3239</v>
      </c>
      <c r="B423" s="210" t="s">
        <v>75</v>
      </c>
      <c r="C423" s="393">
        <v>0</v>
      </c>
      <c r="D423" s="212">
        <v>0</v>
      </c>
      <c r="E423" s="212">
        <v>0</v>
      </c>
      <c r="F423" s="212">
        <v>0</v>
      </c>
      <c r="G423" s="259">
        <v>0</v>
      </c>
      <c r="H423" s="260" t="e">
        <f>F423/E423*100</f>
        <v>#DIV/0!</v>
      </c>
      <c r="ALX423" s="70"/>
      <c r="ALY423"/>
      <c r="ALZ423"/>
      <c r="AMA423"/>
      <c r="AMB423"/>
      <c r="AMC423"/>
      <c r="AMD423"/>
      <c r="AME423"/>
      <c r="AMF423"/>
      <c r="AMG423"/>
      <c r="AMH423"/>
      <c r="AMI423"/>
      <c r="AMJ423"/>
    </row>
    <row r="424" spans="1:1024" s="74" customFormat="1" x14ac:dyDescent="0.25">
      <c r="A424" s="394">
        <v>3293</v>
      </c>
      <c r="B424" s="395" t="s">
        <v>82</v>
      </c>
      <c r="C424" s="396"/>
      <c r="D424" s="397">
        <v>0</v>
      </c>
      <c r="E424" s="397">
        <v>0</v>
      </c>
      <c r="F424" s="397">
        <v>0</v>
      </c>
      <c r="G424" s="304"/>
      <c r="H424" s="305"/>
      <c r="ALX424" s="70"/>
      <c r="ALY424"/>
      <c r="ALZ424"/>
      <c r="AMA424"/>
      <c r="AMB424"/>
      <c r="AMC424"/>
      <c r="AMD424"/>
      <c r="AME424"/>
      <c r="AMF424"/>
      <c r="AMG424"/>
      <c r="AMH424"/>
      <c r="AMI424"/>
      <c r="AMJ424"/>
    </row>
    <row r="425" spans="1:1024" s="74" customFormat="1" x14ac:dyDescent="0.25">
      <c r="A425" s="394">
        <v>3299</v>
      </c>
      <c r="B425" s="395" t="s">
        <v>216</v>
      </c>
      <c r="C425" s="396">
        <v>0</v>
      </c>
      <c r="D425" s="397">
        <v>0</v>
      </c>
      <c r="E425" s="397">
        <v>0</v>
      </c>
      <c r="F425" s="397">
        <v>0</v>
      </c>
      <c r="G425" s="304"/>
      <c r="H425" s="305"/>
      <c r="ALX425" s="70"/>
      <c r="ALY425"/>
      <c r="ALZ425"/>
      <c r="AMA425"/>
      <c r="AMB425"/>
      <c r="AMC425"/>
      <c r="AMD425"/>
      <c r="AME425"/>
      <c r="AMF425"/>
      <c r="AMG425"/>
      <c r="AMH425"/>
      <c r="AMI425"/>
      <c r="AMJ425"/>
    </row>
    <row r="426" spans="1:1024" s="74" customFormat="1" x14ac:dyDescent="0.25">
      <c r="A426" s="638" t="s">
        <v>177</v>
      </c>
      <c r="B426" s="638"/>
      <c r="C426" s="398">
        <f>C415</f>
        <v>0</v>
      </c>
      <c r="D426" s="398">
        <f>D415</f>
        <v>576</v>
      </c>
      <c r="E426" s="398">
        <f>E415</f>
        <v>576</v>
      </c>
      <c r="F426" s="398">
        <f>F415</f>
        <v>576</v>
      </c>
      <c r="G426" s="291" t="e">
        <f>F426/C426*100</f>
        <v>#DIV/0!</v>
      </c>
      <c r="H426" s="292">
        <f>F426/E426*100</f>
        <v>100</v>
      </c>
      <c r="ALX426" s="70"/>
      <c r="ALY426"/>
      <c r="ALZ426"/>
      <c r="AMA426"/>
      <c r="AMB426"/>
      <c r="AMC426"/>
      <c r="AMD426"/>
      <c r="AME426"/>
      <c r="AMF426"/>
      <c r="AMG426"/>
      <c r="AMH426"/>
      <c r="AMI426"/>
      <c r="AMJ426"/>
    </row>
    <row r="427" spans="1:1024" s="74" customFormat="1" x14ac:dyDescent="0.25">
      <c r="A427" s="266"/>
      <c r="B427" s="266"/>
      <c r="C427" s="399"/>
      <c r="D427" s="399"/>
      <c r="E427" s="399"/>
      <c r="F427" s="399"/>
      <c r="G427" s="423"/>
      <c r="H427" s="423"/>
      <c r="ALX427" s="70"/>
      <c r="ALY427"/>
      <c r="ALZ427"/>
      <c r="AMA427"/>
      <c r="AMB427"/>
      <c r="AMC427"/>
      <c r="AMD427"/>
      <c r="AME427"/>
      <c r="AMF427"/>
      <c r="AMG427"/>
      <c r="AMH427"/>
      <c r="AMI427"/>
      <c r="AMJ427"/>
    </row>
    <row r="428" spans="1:1024" s="77" customFormat="1" ht="25.9" customHeight="1" x14ac:dyDescent="0.2">
      <c r="A428" s="640" t="s">
        <v>364</v>
      </c>
      <c r="B428" s="640"/>
      <c r="C428" s="306">
        <f>SUM(C199+C245+C263+C296+C307+C354+C371+C408+C426)</f>
        <v>466993</v>
      </c>
      <c r="D428" s="306">
        <f>SUM(D199+D245+D263+D296+D307+D354+D371+D408+D426)</f>
        <v>989409</v>
      </c>
      <c r="E428" s="306">
        <f>SUM(E199+E245+E263+E296+E307+E354+E371+E408+E426)</f>
        <v>989409</v>
      </c>
      <c r="F428" s="306">
        <f>SUM(F199+F245+F263+F296+F307+F354+F371+F408+F426)</f>
        <v>496776</v>
      </c>
      <c r="G428" s="389">
        <f>F428/C428*100</f>
        <v>106.37761165584922</v>
      </c>
      <c r="H428" s="389">
        <f>F428/E428*100</f>
        <v>50.209367410241867</v>
      </c>
      <c r="I428" s="83" t="s">
        <v>227</v>
      </c>
      <c r="ALX428" s="70"/>
      <c r="ALY428"/>
      <c r="ALZ428"/>
      <c r="AMA428"/>
      <c r="AMB428"/>
      <c r="AMC428"/>
      <c r="AMD428"/>
      <c r="AME428"/>
      <c r="AMF428"/>
      <c r="AMG428"/>
      <c r="AMH428"/>
      <c r="AMI428"/>
      <c r="AMJ428"/>
    </row>
    <row r="429" spans="1:1024" s="84" customFormat="1" ht="26.25" customHeight="1" x14ac:dyDescent="0.25">
      <c r="A429" s="266"/>
      <c r="B429" s="266"/>
      <c r="C429" s="399"/>
      <c r="D429" s="399"/>
      <c r="E429" s="399"/>
      <c r="F429" s="399"/>
      <c r="G429" s="399"/>
      <c r="H429" s="399"/>
      <c r="ALX429" s="70"/>
      <c r="ALY429"/>
      <c r="ALZ429"/>
      <c r="AMA429"/>
      <c r="AMB429"/>
      <c r="AMC429"/>
      <c r="AMD429"/>
      <c r="AME429"/>
      <c r="AMF429"/>
      <c r="AMG429"/>
      <c r="AMH429"/>
      <c r="AMI429"/>
      <c r="AMJ429"/>
    </row>
    <row r="430" spans="1:1024" s="84" customFormat="1" ht="26.25" customHeight="1" x14ac:dyDescent="0.25">
      <c r="A430" s="645" t="s">
        <v>228</v>
      </c>
      <c r="B430" s="645"/>
      <c r="C430" s="645"/>
      <c r="D430" s="424"/>
      <c r="E430" s="424"/>
      <c r="F430" s="424"/>
      <c r="G430" s="424"/>
      <c r="H430" s="424"/>
      <c r="ALX430" s="70"/>
      <c r="ALY430"/>
      <c r="ALZ430"/>
      <c r="AMA430"/>
      <c r="AMB430"/>
      <c r="AMC430"/>
      <c r="AMD430"/>
      <c r="AME430"/>
      <c r="AMF430"/>
      <c r="AMG430"/>
      <c r="AMH430"/>
      <c r="AMI430"/>
      <c r="AMJ430"/>
    </row>
    <row r="431" spans="1:1024" s="84" customFormat="1" ht="26.25" customHeight="1" x14ac:dyDescent="0.25">
      <c r="A431" s="266"/>
      <c r="B431" s="266"/>
      <c r="C431" s="399"/>
      <c r="D431" s="399"/>
      <c r="E431" s="399"/>
      <c r="F431" s="399"/>
      <c r="G431" s="399"/>
      <c r="H431" s="399"/>
      <c r="ALX431" s="70"/>
      <c r="ALY431"/>
      <c r="ALZ431"/>
      <c r="AMA431"/>
      <c r="AMB431"/>
      <c r="AMC431"/>
      <c r="AMD431"/>
      <c r="AME431"/>
      <c r="AMF431"/>
      <c r="AMG431"/>
      <c r="AMH431"/>
      <c r="AMI431"/>
      <c r="AMJ431"/>
    </row>
    <row r="432" spans="1:1024" ht="19.5" customHeight="1" x14ac:dyDescent="0.25">
      <c r="A432" s="355" t="s">
        <v>164</v>
      </c>
      <c r="B432" s="425"/>
      <c r="C432" s="426"/>
      <c r="D432" s="426"/>
      <c r="E432" s="426"/>
      <c r="F432" s="426"/>
      <c r="G432" s="426"/>
      <c r="H432" s="426"/>
    </row>
    <row r="433" spans="1:1024" ht="19.5" customHeight="1" x14ac:dyDescent="0.25">
      <c r="A433" s="322" t="s">
        <v>229</v>
      </c>
      <c r="B433" s="425"/>
      <c r="C433" s="426"/>
      <c r="D433" s="426"/>
      <c r="E433" s="426"/>
      <c r="F433" s="426"/>
      <c r="G433" s="426"/>
      <c r="H433" s="426"/>
    </row>
    <row r="434" spans="1:1024" ht="19.5" customHeight="1" x14ac:dyDescent="0.25">
      <c r="A434" s="619" t="s">
        <v>33</v>
      </c>
      <c r="B434" s="619" t="s">
        <v>4</v>
      </c>
      <c r="C434" s="619" t="s">
        <v>5</v>
      </c>
      <c r="D434" s="636" t="s">
        <v>6</v>
      </c>
      <c r="E434" s="636" t="s">
        <v>7</v>
      </c>
      <c r="F434" s="636" t="s">
        <v>8</v>
      </c>
      <c r="G434" s="636" t="s">
        <v>9</v>
      </c>
      <c r="H434" s="636" t="s">
        <v>9</v>
      </c>
    </row>
    <row r="435" spans="1:1024" ht="28.15" customHeight="1" x14ac:dyDescent="0.25">
      <c r="A435" s="619"/>
      <c r="B435" s="619"/>
      <c r="C435" s="619"/>
      <c r="D435" s="636"/>
      <c r="E435" s="636"/>
      <c r="F435" s="636"/>
      <c r="G435" s="636"/>
      <c r="H435" s="636"/>
    </row>
    <row r="436" spans="1:1024" ht="18.75" customHeight="1" x14ac:dyDescent="0.25">
      <c r="A436" s="619">
        <v>1</v>
      </c>
      <c r="B436" s="619"/>
      <c r="C436" s="173">
        <v>2</v>
      </c>
      <c r="D436" s="174">
        <v>3</v>
      </c>
      <c r="E436" s="174">
        <v>4</v>
      </c>
      <c r="F436" s="174">
        <v>5</v>
      </c>
      <c r="G436" s="174" t="s">
        <v>10</v>
      </c>
      <c r="H436" s="174" t="s">
        <v>11</v>
      </c>
    </row>
    <row r="437" spans="1:1024" ht="31.9" customHeight="1" x14ac:dyDescent="0.25">
      <c r="A437" s="356">
        <v>42</v>
      </c>
      <c r="B437" s="341" t="s">
        <v>100</v>
      </c>
      <c r="C437" s="427">
        <f t="shared" ref="C437:F438" si="19">SUM(C438)</f>
        <v>0</v>
      </c>
      <c r="D437" s="427">
        <f t="shared" si="19"/>
        <v>0</v>
      </c>
      <c r="E437" s="427">
        <f t="shared" si="19"/>
        <v>0</v>
      </c>
      <c r="F437" s="371">
        <f t="shared" si="19"/>
        <v>0</v>
      </c>
      <c r="G437" s="325">
        <v>0</v>
      </c>
      <c r="H437" s="326">
        <v>0</v>
      </c>
    </row>
    <row r="438" spans="1:1024" s="31" customFormat="1" ht="14.25" x14ac:dyDescent="0.2">
      <c r="A438" s="223">
        <v>422</v>
      </c>
      <c r="B438" s="224" t="s">
        <v>101</v>
      </c>
      <c r="C438" s="234">
        <f t="shared" si="19"/>
        <v>0</v>
      </c>
      <c r="D438" s="234">
        <f t="shared" si="19"/>
        <v>0</v>
      </c>
      <c r="E438" s="234">
        <f t="shared" si="19"/>
        <v>0</v>
      </c>
      <c r="F438" s="234">
        <f t="shared" si="19"/>
        <v>0</v>
      </c>
      <c r="G438" s="225">
        <v>0</v>
      </c>
      <c r="H438" s="226">
        <v>0</v>
      </c>
      <c r="ALX438" s="70"/>
      <c r="ALY438"/>
      <c r="ALZ438"/>
      <c r="AMA438"/>
      <c r="AMB438"/>
      <c r="AMC438"/>
      <c r="AMD438"/>
      <c r="AME438"/>
      <c r="AMF438"/>
      <c r="AMG438"/>
      <c r="AMH438"/>
      <c r="AMI438"/>
      <c r="AMJ438"/>
    </row>
    <row r="439" spans="1:1024" ht="22.15" customHeight="1" x14ac:dyDescent="0.25">
      <c r="A439" s="209" t="s">
        <v>102</v>
      </c>
      <c r="B439" s="210" t="s">
        <v>103</v>
      </c>
      <c r="C439" s="428"/>
      <c r="D439" s="212"/>
      <c r="E439" s="212"/>
      <c r="F439" s="212"/>
      <c r="G439" s="213">
        <v>0</v>
      </c>
      <c r="H439" s="214">
        <v>0</v>
      </c>
    </row>
    <row r="440" spans="1:1024" ht="19.5" customHeight="1" x14ac:dyDescent="0.25">
      <c r="A440" s="639" t="s">
        <v>177</v>
      </c>
      <c r="B440" s="639"/>
      <c r="C440" s="191">
        <f>C437</f>
        <v>0</v>
      </c>
      <c r="D440" s="191">
        <f>D437</f>
        <v>0</v>
      </c>
      <c r="E440" s="191">
        <f>E437</f>
        <v>0</v>
      </c>
      <c r="F440" s="191">
        <f>F437</f>
        <v>0</v>
      </c>
      <c r="G440" s="291">
        <v>0</v>
      </c>
      <c r="H440" s="292">
        <v>0</v>
      </c>
    </row>
    <row r="441" spans="1:1024" x14ac:dyDescent="0.25">
      <c r="A441" s="429"/>
      <c r="B441" s="429"/>
      <c r="C441" s="429"/>
      <c r="D441" s="430"/>
      <c r="E441" s="430"/>
      <c r="F441" s="430"/>
      <c r="G441" s="430"/>
      <c r="H441" s="430"/>
    </row>
    <row r="442" spans="1:1024" s="76" customFormat="1" x14ac:dyDescent="0.2">
      <c r="A442" s="355" t="s">
        <v>230</v>
      </c>
      <c r="B442" s="431"/>
      <c r="C442" s="429"/>
      <c r="D442" s="430"/>
      <c r="E442" s="430"/>
      <c r="F442" s="430"/>
      <c r="G442" s="430"/>
      <c r="H442" s="430"/>
      <c r="ALX442" s="70"/>
      <c r="ALY442"/>
      <c r="ALZ442"/>
      <c r="AMA442"/>
      <c r="AMB442"/>
      <c r="AMC442"/>
      <c r="AMD442"/>
      <c r="AME442"/>
      <c r="AMF442"/>
      <c r="AMG442"/>
      <c r="AMH442"/>
      <c r="AMI442"/>
      <c r="AMJ442"/>
    </row>
    <row r="443" spans="1:1024" s="76" customFormat="1" x14ac:dyDescent="0.2">
      <c r="A443" s="322" t="s">
        <v>231</v>
      </c>
      <c r="B443" s="431"/>
      <c r="C443" s="429"/>
      <c r="D443" s="430"/>
      <c r="E443" s="430"/>
      <c r="F443" s="430"/>
      <c r="G443" s="430"/>
      <c r="H443" s="430"/>
      <c r="ALX443" s="70"/>
      <c r="ALY443"/>
      <c r="ALZ443"/>
      <c r="AMA443"/>
      <c r="AMB443"/>
      <c r="AMC443"/>
      <c r="AMD443"/>
      <c r="AME443"/>
      <c r="AMF443"/>
      <c r="AMG443"/>
      <c r="AMH443"/>
      <c r="AMI443"/>
      <c r="AMJ443"/>
    </row>
    <row r="444" spans="1:1024" ht="14.45" customHeight="1" x14ac:dyDescent="0.25">
      <c r="A444" s="619" t="s">
        <v>33</v>
      </c>
      <c r="B444" s="619" t="s">
        <v>4</v>
      </c>
      <c r="C444" s="619" t="s">
        <v>5</v>
      </c>
      <c r="D444" s="636" t="s">
        <v>6</v>
      </c>
      <c r="E444" s="636" t="s">
        <v>7</v>
      </c>
      <c r="F444" s="636" t="s">
        <v>8</v>
      </c>
      <c r="G444" s="636" t="s">
        <v>9</v>
      </c>
      <c r="H444" s="636" t="s">
        <v>9</v>
      </c>
    </row>
    <row r="445" spans="1:1024" ht="29.25" customHeight="1" x14ac:dyDescent="0.25">
      <c r="A445" s="619"/>
      <c r="B445" s="619"/>
      <c r="C445" s="619"/>
      <c r="D445" s="636"/>
      <c r="E445" s="636"/>
      <c r="F445" s="636"/>
      <c r="G445" s="636"/>
      <c r="H445" s="636"/>
    </row>
    <row r="446" spans="1:1024" ht="17.25" customHeight="1" x14ac:dyDescent="0.25">
      <c r="A446" s="619">
        <v>1</v>
      </c>
      <c r="B446" s="619"/>
      <c r="C446" s="173">
        <v>2</v>
      </c>
      <c r="D446" s="174">
        <v>3</v>
      </c>
      <c r="E446" s="174">
        <v>4</v>
      </c>
      <c r="F446" s="174">
        <v>5</v>
      </c>
      <c r="G446" s="174" t="s">
        <v>10</v>
      </c>
      <c r="H446" s="174" t="s">
        <v>11</v>
      </c>
    </row>
    <row r="447" spans="1:1024" ht="28.9" customHeight="1" x14ac:dyDescent="0.25">
      <c r="A447" s="356">
        <v>42</v>
      </c>
      <c r="B447" s="341" t="s">
        <v>100</v>
      </c>
      <c r="C447" s="432">
        <f>SUM(C448,C451)</f>
        <v>0</v>
      </c>
      <c r="D447" s="432">
        <f>SUM(D448)</f>
        <v>0</v>
      </c>
      <c r="E447" s="432">
        <f>SUM(E448)</f>
        <v>0</v>
      </c>
      <c r="F447" s="433">
        <f>SUM(F448)</f>
        <v>0</v>
      </c>
      <c r="G447" s="325" t="e">
        <f>F447/C447*100</f>
        <v>#DIV/0!</v>
      </c>
      <c r="H447" s="326">
        <v>0</v>
      </c>
    </row>
    <row r="448" spans="1:1024" s="31" customFormat="1" ht="12.6" customHeight="1" x14ac:dyDescent="0.2">
      <c r="A448" s="223">
        <v>422</v>
      </c>
      <c r="B448" s="224" t="s">
        <v>101</v>
      </c>
      <c r="C448" s="327">
        <f>C449</f>
        <v>0</v>
      </c>
      <c r="D448" s="327">
        <f>SUM(D452)</f>
        <v>0</v>
      </c>
      <c r="E448" s="327">
        <f>SUM(E452)</f>
        <v>0</v>
      </c>
      <c r="F448" s="327"/>
      <c r="G448" s="225" t="e">
        <f>F448/C448*100</f>
        <v>#DIV/0!</v>
      </c>
      <c r="H448" s="226">
        <v>0</v>
      </c>
      <c r="ALX448" s="70"/>
      <c r="ALY448"/>
      <c r="ALZ448"/>
      <c r="AMA448"/>
      <c r="AMB448"/>
      <c r="AMC448"/>
      <c r="AMD448"/>
      <c r="AME448"/>
      <c r="AMF448"/>
      <c r="AMG448"/>
      <c r="AMH448"/>
      <c r="AMI448"/>
      <c r="AMJ448"/>
    </row>
    <row r="449" spans="1:1024" s="31" customFormat="1" ht="19.5" customHeight="1" x14ac:dyDescent="0.2">
      <c r="A449" s="227">
        <v>4221</v>
      </c>
      <c r="B449" s="228" t="s">
        <v>103</v>
      </c>
      <c r="C449" s="434"/>
      <c r="D449" s="434"/>
      <c r="E449" s="434"/>
      <c r="F449" s="434"/>
      <c r="G449" s="230" t="e">
        <f>F449/C449*100</f>
        <v>#DIV/0!</v>
      </c>
      <c r="H449" s="231">
        <v>0</v>
      </c>
      <c r="ALX449" s="70"/>
      <c r="ALY449"/>
      <c r="ALZ449"/>
      <c r="AMA449"/>
      <c r="AMB449"/>
      <c r="AMC449"/>
      <c r="AMD449"/>
      <c r="AME449"/>
      <c r="AMF449"/>
      <c r="AMG449"/>
      <c r="AMH449"/>
      <c r="AMI449"/>
      <c r="AMJ449"/>
    </row>
    <row r="450" spans="1:1024" s="31" customFormat="1" ht="19.5" customHeight="1" x14ac:dyDescent="0.2">
      <c r="A450" s="227">
        <v>4225</v>
      </c>
      <c r="B450" s="228" t="s">
        <v>232</v>
      </c>
      <c r="C450" s="434">
        <v>0</v>
      </c>
      <c r="D450" s="434"/>
      <c r="E450" s="434"/>
      <c r="F450" s="434"/>
      <c r="G450" s="230">
        <v>0</v>
      </c>
      <c r="H450" s="231">
        <v>0</v>
      </c>
      <c r="ALX450" s="70"/>
      <c r="ALY450"/>
      <c r="ALZ450"/>
      <c r="AMA450"/>
      <c r="AMB450"/>
      <c r="AMC450"/>
      <c r="AMD450"/>
      <c r="AME450"/>
      <c r="AMF450"/>
      <c r="AMG450"/>
      <c r="AMH450"/>
      <c r="AMI450"/>
      <c r="AMJ450"/>
    </row>
    <row r="451" spans="1:1024" s="31" customFormat="1" ht="19.5" customHeight="1" x14ac:dyDescent="0.2">
      <c r="A451" s="223">
        <v>424</v>
      </c>
      <c r="B451" s="224" t="s">
        <v>109</v>
      </c>
      <c r="C451" s="327">
        <f>C452</f>
        <v>0</v>
      </c>
      <c r="D451" s="327"/>
      <c r="E451" s="327"/>
      <c r="F451" s="327"/>
      <c r="G451" s="225" t="e">
        <f>F451/C451*100</f>
        <v>#DIV/0!</v>
      </c>
      <c r="H451" s="226">
        <v>0</v>
      </c>
      <c r="ALX451" s="70"/>
      <c r="ALY451"/>
      <c r="ALZ451"/>
      <c r="AMA451"/>
      <c r="AMB451"/>
      <c r="AMC451"/>
      <c r="AMD451"/>
      <c r="AME451"/>
      <c r="AMF451"/>
      <c r="AMG451"/>
      <c r="AMH451"/>
      <c r="AMI451"/>
      <c r="AMJ451"/>
    </row>
    <row r="452" spans="1:1024" ht="19.5" customHeight="1" x14ac:dyDescent="0.25">
      <c r="A452" s="209">
        <v>4241</v>
      </c>
      <c r="B452" s="210" t="s">
        <v>109</v>
      </c>
      <c r="C452" s="435"/>
      <c r="D452" s="212"/>
      <c r="E452" s="212"/>
      <c r="F452" s="212"/>
      <c r="G452" s="259" t="e">
        <f>F452/C452*100</f>
        <v>#DIV/0!</v>
      </c>
      <c r="H452" s="260">
        <v>0</v>
      </c>
    </row>
    <row r="453" spans="1:1024" s="40" customFormat="1" ht="18.75" x14ac:dyDescent="0.3">
      <c r="A453" s="639" t="s">
        <v>177</v>
      </c>
      <c r="B453" s="639"/>
      <c r="C453" s="306">
        <f>C447</f>
        <v>0</v>
      </c>
      <c r="D453" s="306">
        <f>D447</f>
        <v>0</v>
      </c>
      <c r="E453" s="306">
        <f>E447</f>
        <v>0</v>
      </c>
      <c r="F453" s="306">
        <f>F447</f>
        <v>0</v>
      </c>
      <c r="G453" s="291" t="e">
        <f>F453/C453*100</f>
        <v>#DIV/0!</v>
      </c>
      <c r="H453" s="292">
        <v>0</v>
      </c>
      <c r="ALX453" s="70"/>
      <c r="ALY453"/>
      <c r="ALZ453"/>
      <c r="AMA453"/>
      <c r="AMB453"/>
      <c r="AMC453"/>
      <c r="AMD453"/>
      <c r="AME453"/>
      <c r="AMF453"/>
      <c r="AMG453"/>
      <c r="AMH453"/>
      <c r="AMI453"/>
      <c r="AMJ453"/>
    </row>
    <row r="454" spans="1:1024" s="40" customFormat="1" ht="18.75" x14ac:dyDescent="0.3">
      <c r="A454" s="436"/>
      <c r="B454" s="436"/>
      <c r="C454" s="437"/>
      <c r="D454" s="437"/>
      <c r="E454" s="437"/>
      <c r="F454" s="437"/>
      <c r="G454" s="263"/>
      <c r="H454" s="263"/>
      <c r="ALX454" s="70"/>
      <c r="ALY454"/>
      <c r="ALZ454"/>
      <c r="AMA454"/>
      <c r="AMB454"/>
      <c r="AMC454"/>
      <c r="AMD454"/>
      <c r="AME454"/>
      <c r="AMF454"/>
      <c r="AMG454"/>
      <c r="AMH454"/>
      <c r="AMI454"/>
      <c r="AMJ454"/>
    </row>
    <row r="455" spans="1:1024" s="40" customFormat="1" ht="18.75" x14ac:dyDescent="0.3">
      <c r="A455" s="355" t="s">
        <v>233</v>
      </c>
      <c r="B455" s="431"/>
      <c r="C455" s="429"/>
      <c r="D455" s="430"/>
      <c r="E455" s="430"/>
      <c r="F455" s="430"/>
      <c r="G455" s="430"/>
      <c r="H455" s="430"/>
      <c r="ALX455" s="70"/>
      <c r="ALY455"/>
      <c r="ALZ455"/>
      <c r="AMA455"/>
      <c r="AMB455"/>
      <c r="AMC455"/>
      <c r="AMD455"/>
      <c r="AME455"/>
      <c r="AMF455"/>
      <c r="AMG455"/>
      <c r="AMH455"/>
      <c r="AMI455"/>
      <c r="AMJ455"/>
    </row>
    <row r="456" spans="1:1024" s="40" customFormat="1" ht="18.75" x14ac:dyDescent="0.3">
      <c r="A456" s="322" t="s">
        <v>234</v>
      </c>
      <c r="B456" s="438"/>
      <c r="C456" s="429"/>
      <c r="D456" s="430"/>
      <c r="E456" s="430"/>
      <c r="F456" s="430"/>
      <c r="G456" s="430"/>
      <c r="H456" s="430"/>
      <c r="ALX456" s="70"/>
      <c r="ALY456"/>
      <c r="ALZ456"/>
      <c r="AMA456"/>
      <c r="AMB456"/>
      <c r="AMC456"/>
      <c r="AMD456"/>
      <c r="AME456"/>
      <c r="AMF456"/>
      <c r="AMG456"/>
      <c r="AMH456"/>
      <c r="AMI456"/>
      <c r="AMJ456"/>
    </row>
    <row r="457" spans="1:1024" s="40" customFormat="1" ht="18" customHeight="1" x14ac:dyDescent="0.3">
      <c r="A457" s="619" t="s">
        <v>33</v>
      </c>
      <c r="B457" s="619" t="s">
        <v>4</v>
      </c>
      <c r="C457" s="619" t="s">
        <v>5</v>
      </c>
      <c r="D457" s="636" t="s">
        <v>6</v>
      </c>
      <c r="E457" s="636" t="s">
        <v>7</v>
      </c>
      <c r="F457" s="636" t="s">
        <v>8</v>
      </c>
      <c r="G457" s="636" t="s">
        <v>9</v>
      </c>
      <c r="H457" s="636" t="s">
        <v>9</v>
      </c>
      <c r="ALX457" s="70"/>
      <c r="ALY457"/>
      <c r="ALZ457"/>
      <c r="AMA457"/>
      <c r="AMB457"/>
      <c r="AMC457"/>
      <c r="AMD457"/>
      <c r="AME457"/>
      <c r="AMF457"/>
      <c r="AMG457"/>
      <c r="AMH457"/>
      <c r="AMI457"/>
      <c r="AMJ457"/>
    </row>
    <row r="458" spans="1:1024" s="40" customFormat="1" ht="33.75" customHeight="1" x14ac:dyDescent="0.3">
      <c r="A458" s="619"/>
      <c r="B458" s="619"/>
      <c r="C458" s="619"/>
      <c r="D458" s="636"/>
      <c r="E458" s="636"/>
      <c r="F458" s="636"/>
      <c r="G458" s="636"/>
      <c r="H458" s="636"/>
      <c r="ALX458" s="70"/>
      <c r="ALY458"/>
      <c r="ALZ458"/>
      <c r="AMA458"/>
      <c r="AMB458"/>
      <c r="AMC458"/>
      <c r="AMD458"/>
      <c r="AME458"/>
      <c r="AMF458"/>
      <c r="AMG458"/>
      <c r="AMH458"/>
      <c r="AMI458"/>
      <c r="AMJ458"/>
    </row>
    <row r="459" spans="1:1024" s="40" customFormat="1" ht="21" x14ac:dyDescent="0.3">
      <c r="A459" s="619">
        <v>1</v>
      </c>
      <c r="B459" s="619"/>
      <c r="C459" s="173">
        <v>2</v>
      </c>
      <c r="D459" s="174">
        <v>3</v>
      </c>
      <c r="E459" s="174">
        <v>4</v>
      </c>
      <c r="F459" s="174">
        <v>5</v>
      </c>
      <c r="G459" s="174" t="s">
        <v>10</v>
      </c>
      <c r="H459" s="174" t="s">
        <v>11</v>
      </c>
      <c r="ALX459" s="70"/>
      <c r="ALY459"/>
      <c r="ALZ459"/>
      <c r="AMA459"/>
      <c r="AMB459"/>
      <c r="AMC459"/>
      <c r="AMD459"/>
      <c r="AME459"/>
      <c r="AMF459"/>
      <c r="AMG459"/>
      <c r="AMH459"/>
      <c r="AMI459"/>
      <c r="AMJ459"/>
    </row>
    <row r="460" spans="1:1024" s="40" customFormat="1" ht="22.5" x14ac:dyDescent="0.3">
      <c r="A460" s="356">
        <v>42</v>
      </c>
      <c r="B460" s="341" t="s">
        <v>100</v>
      </c>
      <c r="C460" s="432">
        <f>C461</f>
        <v>0</v>
      </c>
      <c r="D460" s="432">
        <f>D461</f>
        <v>0</v>
      </c>
      <c r="E460" s="432">
        <f>E461</f>
        <v>0</v>
      </c>
      <c r="F460" s="433">
        <f>F461</f>
        <v>0</v>
      </c>
      <c r="G460" s="325" t="e">
        <f t="shared" ref="G460:G465" si="20">F460/C460*100</f>
        <v>#DIV/0!</v>
      </c>
      <c r="H460" s="326" t="e">
        <f>F460/E460*100</f>
        <v>#DIV/0!</v>
      </c>
      <c r="ALX460" s="70"/>
      <c r="ALY460"/>
      <c r="ALZ460"/>
      <c r="AMA460"/>
      <c r="AMB460"/>
      <c r="AMC460"/>
      <c r="AMD460"/>
      <c r="AME460"/>
      <c r="AMF460"/>
      <c r="AMG460"/>
      <c r="AMH460"/>
      <c r="AMI460"/>
      <c r="AMJ460"/>
    </row>
    <row r="461" spans="1:1024" s="40" customFormat="1" ht="18.75" x14ac:dyDescent="0.3">
      <c r="A461" s="223">
        <v>422</v>
      </c>
      <c r="B461" s="224" t="s">
        <v>101</v>
      </c>
      <c r="C461" s="327">
        <f>SUM(C462:C464)</f>
        <v>0</v>
      </c>
      <c r="D461" s="327">
        <f>SUM(D462:D464)</f>
        <v>0</v>
      </c>
      <c r="E461" s="327">
        <f>SUM(E462:E464)</f>
        <v>0</v>
      </c>
      <c r="F461" s="327">
        <f>SUM(F462:F464)</f>
        <v>0</v>
      </c>
      <c r="G461" s="225" t="e">
        <f t="shared" si="20"/>
        <v>#DIV/0!</v>
      </c>
      <c r="H461" s="226" t="e">
        <f>F461/E461*100</f>
        <v>#DIV/0!</v>
      </c>
      <c r="ALX461" s="70"/>
      <c r="ALY461"/>
      <c r="ALZ461"/>
      <c r="AMA461"/>
      <c r="AMB461"/>
      <c r="AMC461"/>
      <c r="AMD461"/>
      <c r="AME461"/>
      <c r="AMF461"/>
      <c r="AMG461"/>
      <c r="AMH461"/>
      <c r="AMI461"/>
      <c r="AMJ461"/>
    </row>
    <row r="462" spans="1:1024" s="40" customFormat="1" ht="18.75" x14ac:dyDescent="0.3">
      <c r="A462" s="227">
        <v>4221</v>
      </c>
      <c r="B462" s="228" t="s">
        <v>103</v>
      </c>
      <c r="C462" s="434">
        <v>0</v>
      </c>
      <c r="D462" s="434"/>
      <c r="E462" s="434"/>
      <c r="F462" s="434"/>
      <c r="G462" s="230" t="e">
        <f t="shared" si="20"/>
        <v>#DIV/0!</v>
      </c>
      <c r="H462" s="231" t="e">
        <f>F462/E462*100</f>
        <v>#DIV/0!</v>
      </c>
      <c r="ALX462" s="70"/>
      <c r="ALY462"/>
      <c r="ALZ462"/>
      <c r="AMA462"/>
      <c r="AMB462"/>
      <c r="AMC462"/>
      <c r="AMD462"/>
      <c r="AME462"/>
      <c r="AMF462"/>
      <c r="AMG462"/>
      <c r="AMH462"/>
      <c r="AMI462"/>
      <c r="AMJ462"/>
    </row>
    <row r="463" spans="1:1024" s="40" customFormat="1" ht="18.75" x14ac:dyDescent="0.3">
      <c r="A463" s="227">
        <v>4225</v>
      </c>
      <c r="B463" s="228" t="s">
        <v>232</v>
      </c>
      <c r="C463" s="434"/>
      <c r="D463" s="434"/>
      <c r="E463" s="434"/>
      <c r="F463" s="434"/>
      <c r="G463" s="230" t="e">
        <f t="shared" si="20"/>
        <v>#DIV/0!</v>
      </c>
      <c r="H463" s="231">
        <v>0</v>
      </c>
      <c r="ALX463" s="70"/>
      <c r="ALY463"/>
      <c r="ALZ463"/>
      <c r="AMA463"/>
      <c r="AMB463"/>
      <c r="AMC463"/>
      <c r="AMD463"/>
      <c r="AME463"/>
      <c r="AMF463"/>
      <c r="AMG463"/>
      <c r="AMH463"/>
      <c r="AMI463"/>
      <c r="AMJ463"/>
    </row>
    <row r="464" spans="1:1024" s="40" customFormat="1" ht="18.75" x14ac:dyDescent="0.3">
      <c r="A464" s="403">
        <v>4226</v>
      </c>
      <c r="B464" s="404" t="s">
        <v>107</v>
      </c>
      <c r="C464" s="439"/>
      <c r="D464" s="439"/>
      <c r="E464" s="439"/>
      <c r="F464" s="439"/>
      <c r="G464" s="259" t="e">
        <f t="shared" si="20"/>
        <v>#DIV/0!</v>
      </c>
      <c r="H464" s="260">
        <v>0</v>
      </c>
      <c r="ALX464" s="70"/>
      <c r="ALY464"/>
      <c r="ALZ464"/>
      <c r="AMA464"/>
      <c r="AMB464"/>
      <c r="AMC464"/>
      <c r="AMD464"/>
      <c r="AME464"/>
      <c r="AMF464"/>
      <c r="AMG464"/>
      <c r="AMH464"/>
      <c r="AMI464"/>
      <c r="AMJ464"/>
    </row>
    <row r="465" spans="1:1024" s="40" customFormat="1" ht="18.75" x14ac:dyDescent="0.3">
      <c r="A465" s="639" t="s">
        <v>177</v>
      </c>
      <c r="B465" s="639"/>
      <c r="C465" s="306">
        <f>C460</f>
        <v>0</v>
      </c>
      <c r="D465" s="306">
        <f>D460</f>
        <v>0</v>
      </c>
      <c r="E465" s="306">
        <f>E460</f>
        <v>0</v>
      </c>
      <c r="F465" s="306">
        <f>F460</f>
        <v>0</v>
      </c>
      <c r="G465" s="291" t="e">
        <f t="shared" si="20"/>
        <v>#DIV/0!</v>
      </c>
      <c r="H465" s="292" t="e">
        <f>F465/E465*100</f>
        <v>#DIV/0!</v>
      </c>
      <c r="ALX465" s="70"/>
      <c r="ALY465"/>
      <c r="ALZ465"/>
      <c r="AMA465"/>
      <c r="AMB465"/>
      <c r="AMC465"/>
      <c r="AMD465"/>
      <c r="AME465"/>
      <c r="AMF465"/>
      <c r="AMG465"/>
      <c r="AMH465"/>
      <c r="AMI465"/>
      <c r="AMJ465"/>
    </row>
    <row r="466" spans="1:1024" s="40" customFormat="1" ht="18.75" x14ac:dyDescent="0.3">
      <c r="A466" s="436"/>
      <c r="B466" s="436"/>
      <c r="C466" s="437"/>
      <c r="D466" s="437"/>
      <c r="E466" s="437"/>
      <c r="F466" s="437"/>
      <c r="G466" s="263"/>
      <c r="H466" s="263"/>
      <c r="ALX466" s="70"/>
      <c r="ALY466"/>
      <c r="ALZ466"/>
      <c r="AMA466"/>
      <c r="AMB466"/>
      <c r="AMC466"/>
      <c r="AMD466"/>
      <c r="AME466"/>
      <c r="AMF466"/>
      <c r="AMG466"/>
      <c r="AMH466"/>
      <c r="AMI466"/>
      <c r="AMJ466"/>
    </row>
    <row r="467" spans="1:1024" s="40" customFormat="1" ht="18.75" x14ac:dyDescent="0.3">
      <c r="A467" s="355" t="s">
        <v>235</v>
      </c>
      <c r="B467" s="431"/>
      <c r="C467" s="429"/>
      <c r="D467" s="430"/>
      <c r="E467" s="430"/>
      <c r="F467" s="430"/>
      <c r="G467" s="430"/>
      <c r="H467" s="430"/>
      <c r="ALX467" s="70"/>
      <c r="ALY467"/>
      <c r="ALZ467"/>
      <c r="AMA467"/>
      <c r="AMB467"/>
      <c r="AMC467"/>
      <c r="AMD467"/>
      <c r="AME467"/>
      <c r="AMF467"/>
      <c r="AMG467"/>
      <c r="AMH467"/>
      <c r="AMI467"/>
      <c r="AMJ467"/>
    </row>
    <row r="468" spans="1:1024" s="40" customFormat="1" ht="18.75" x14ac:dyDescent="0.3">
      <c r="A468" s="322" t="s">
        <v>236</v>
      </c>
      <c r="B468" s="431"/>
      <c r="C468" s="429"/>
      <c r="D468" s="430"/>
      <c r="E468" s="430"/>
      <c r="F468" s="430"/>
      <c r="G468" s="430"/>
      <c r="H468" s="430"/>
      <c r="ALX468" s="70"/>
      <c r="ALY468"/>
      <c r="ALZ468"/>
      <c r="AMA468"/>
      <c r="AMB468"/>
      <c r="AMC468"/>
      <c r="AMD468"/>
      <c r="AME468"/>
      <c r="AMF468"/>
      <c r="AMG468"/>
      <c r="AMH468"/>
      <c r="AMI468"/>
      <c r="AMJ468"/>
    </row>
    <row r="469" spans="1:1024" s="40" customFormat="1" ht="18" customHeight="1" x14ac:dyDescent="0.3">
      <c r="A469" s="619" t="s">
        <v>33</v>
      </c>
      <c r="B469" s="619" t="s">
        <v>4</v>
      </c>
      <c r="C469" s="619" t="s">
        <v>5</v>
      </c>
      <c r="D469" s="636" t="s">
        <v>6</v>
      </c>
      <c r="E469" s="636" t="s">
        <v>7</v>
      </c>
      <c r="F469" s="636" t="s">
        <v>8</v>
      </c>
      <c r="G469" s="636" t="s">
        <v>9</v>
      </c>
      <c r="H469" s="636" t="s">
        <v>9</v>
      </c>
      <c r="ALX469" s="70"/>
      <c r="ALY469"/>
      <c r="ALZ469"/>
      <c r="AMA469"/>
      <c r="AMB469"/>
      <c r="AMC469"/>
      <c r="AMD469"/>
      <c r="AME469"/>
      <c r="AMF469"/>
      <c r="AMG469"/>
      <c r="AMH469"/>
      <c r="AMI469"/>
      <c r="AMJ469"/>
    </row>
    <row r="470" spans="1:1024" s="40" customFormat="1" ht="25.15" customHeight="1" x14ac:dyDescent="0.3">
      <c r="A470" s="619"/>
      <c r="B470" s="619"/>
      <c r="C470" s="619"/>
      <c r="D470" s="636"/>
      <c r="E470" s="636"/>
      <c r="F470" s="636"/>
      <c r="G470" s="636"/>
      <c r="H470" s="636"/>
      <c r="ALX470" s="70"/>
      <c r="ALY470"/>
      <c r="ALZ470"/>
      <c r="AMA470"/>
      <c r="AMB470"/>
      <c r="AMC470"/>
      <c r="AMD470"/>
      <c r="AME470"/>
      <c r="AMF470"/>
      <c r="AMG470"/>
      <c r="AMH470"/>
      <c r="AMI470"/>
      <c r="AMJ470"/>
    </row>
    <row r="471" spans="1:1024" s="40" customFormat="1" ht="21" x14ac:dyDescent="0.3">
      <c r="A471" s="619">
        <v>1</v>
      </c>
      <c r="B471" s="619"/>
      <c r="C471" s="173">
        <v>2</v>
      </c>
      <c r="D471" s="174">
        <v>3</v>
      </c>
      <c r="E471" s="174">
        <v>4</v>
      </c>
      <c r="F471" s="174">
        <v>5</v>
      </c>
      <c r="G471" s="174" t="s">
        <v>10</v>
      </c>
      <c r="H471" s="174" t="s">
        <v>11</v>
      </c>
      <c r="ALX471" s="70"/>
      <c r="ALY471"/>
      <c r="ALZ471"/>
      <c r="AMA471"/>
      <c r="AMB471"/>
      <c r="AMC471"/>
      <c r="AMD471"/>
      <c r="AME471"/>
      <c r="AMF471"/>
      <c r="AMG471"/>
      <c r="AMH471"/>
      <c r="AMI471"/>
      <c r="AMJ471"/>
    </row>
    <row r="472" spans="1:1024" s="40" customFormat="1" ht="22.5" x14ac:dyDescent="0.3">
      <c r="A472" s="356">
        <v>42</v>
      </c>
      <c r="B472" s="341" t="s">
        <v>100</v>
      </c>
      <c r="C472" s="432">
        <f>SUM(C473,C477)</f>
        <v>0</v>
      </c>
      <c r="D472" s="432">
        <f>SUM(D473,D477)</f>
        <v>0</v>
      </c>
      <c r="E472" s="432">
        <f>SUM(E473,E477)</f>
        <v>0</v>
      </c>
      <c r="F472" s="433">
        <f>SUM(F473,F477)</f>
        <v>0</v>
      </c>
      <c r="G472" s="325" t="e">
        <f>F472/C472*100</f>
        <v>#DIV/0!</v>
      </c>
      <c r="H472" s="326" t="e">
        <f>F472/E472*100</f>
        <v>#DIV/0!</v>
      </c>
      <c r="ALX472" s="70"/>
      <c r="ALY472"/>
      <c r="ALZ472"/>
      <c r="AMA472"/>
      <c r="AMB472"/>
      <c r="AMC472"/>
      <c r="AMD472"/>
      <c r="AME472"/>
      <c r="AMF472"/>
      <c r="AMG472"/>
      <c r="AMH472"/>
      <c r="AMI472"/>
      <c r="AMJ472"/>
    </row>
    <row r="473" spans="1:1024" s="40" customFormat="1" ht="18.75" x14ac:dyDescent="0.3">
      <c r="A473" s="223">
        <v>422</v>
      </c>
      <c r="B473" s="224" t="s">
        <v>101</v>
      </c>
      <c r="C473" s="327">
        <f>SUM(C474,C476)</f>
        <v>0</v>
      </c>
      <c r="D473" s="327">
        <f>SUM(D474,D476)</f>
        <v>0</v>
      </c>
      <c r="E473" s="327">
        <f>SUM(E474,E476)</f>
        <v>0</v>
      </c>
      <c r="F473" s="327">
        <f>SUM(F474,F476)</f>
        <v>0</v>
      </c>
      <c r="G473" s="225">
        <v>0</v>
      </c>
      <c r="H473" s="226">
        <v>0</v>
      </c>
      <c r="ALX473" s="70"/>
      <c r="ALY473"/>
      <c r="ALZ473"/>
      <c r="AMA473"/>
      <c r="AMB473"/>
      <c r="AMC473"/>
      <c r="AMD473"/>
      <c r="AME473"/>
      <c r="AMF473"/>
      <c r="AMG473"/>
      <c r="AMH473"/>
      <c r="AMI473"/>
      <c r="AMJ473"/>
    </row>
    <row r="474" spans="1:1024" s="40" customFormat="1" ht="18.75" x14ac:dyDescent="0.3">
      <c r="A474" s="227">
        <v>4221</v>
      </c>
      <c r="B474" s="228" t="s">
        <v>103</v>
      </c>
      <c r="C474" s="434">
        <v>0</v>
      </c>
      <c r="D474" s="434"/>
      <c r="E474" s="434"/>
      <c r="F474" s="434"/>
      <c r="G474" s="230">
        <v>0</v>
      </c>
      <c r="H474" s="231">
        <v>0</v>
      </c>
      <c r="ALX474" s="70"/>
      <c r="ALY474"/>
      <c r="ALZ474"/>
      <c r="AMA474"/>
      <c r="AMB474"/>
      <c r="AMC474"/>
      <c r="AMD474"/>
      <c r="AME474"/>
      <c r="AMF474"/>
      <c r="AMG474"/>
      <c r="AMH474"/>
      <c r="AMI474"/>
      <c r="AMJ474"/>
    </row>
    <row r="475" spans="1:1024" s="40" customFormat="1" ht="18.75" x14ac:dyDescent="0.3">
      <c r="A475" s="227">
        <v>4225</v>
      </c>
      <c r="B475" s="228" t="s">
        <v>232</v>
      </c>
      <c r="C475" s="434">
        <v>0</v>
      </c>
      <c r="D475" s="434"/>
      <c r="E475" s="434"/>
      <c r="F475" s="434"/>
      <c r="G475" s="230">
        <v>0</v>
      </c>
      <c r="H475" s="231">
        <v>0</v>
      </c>
      <c r="ALX475" s="70"/>
      <c r="ALY475"/>
      <c r="ALZ475"/>
      <c r="AMA475"/>
      <c r="AMB475"/>
      <c r="AMC475"/>
      <c r="AMD475"/>
      <c r="AME475"/>
      <c r="AMF475"/>
      <c r="AMG475"/>
      <c r="AMH475"/>
      <c r="AMI475"/>
      <c r="AMJ475"/>
    </row>
    <row r="476" spans="1:1024" s="40" customFormat="1" ht="18.75" x14ac:dyDescent="0.3">
      <c r="A476" s="227">
        <v>4226</v>
      </c>
      <c r="B476" s="228" t="s">
        <v>107</v>
      </c>
      <c r="C476" s="434">
        <v>0</v>
      </c>
      <c r="D476" s="434"/>
      <c r="E476" s="434"/>
      <c r="F476" s="434"/>
      <c r="G476" s="230">
        <v>0</v>
      </c>
      <c r="H476" s="231">
        <v>0</v>
      </c>
      <c r="ALX476" s="70"/>
      <c r="ALY476"/>
      <c r="ALZ476"/>
      <c r="AMA476"/>
      <c r="AMB476"/>
      <c r="AMC476"/>
      <c r="AMD476"/>
      <c r="AME476"/>
      <c r="AMF476"/>
      <c r="AMG476"/>
      <c r="AMH476"/>
      <c r="AMI476"/>
      <c r="AMJ476"/>
    </row>
    <row r="477" spans="1:1024" s="40" customFormat="1" ht="18.75" x14ac:dyDescent="0.3">
      <c r="A477" s="333">
        <v>424</v>
      </c>
      <c r="B477" s="331" t="s">
        <v>109</v>
      </c>
      <c r="C477" s="440">
        <f>C478</f>
        <v>0</v>
      </c>
      <c r="D477" s="440">
        <f>D478</f>
        <v>0</v>
      </c>
      <c r="E477" s="440">
        <f>E478</f>
        <v>0</v>
      </c>
      <c r="F477" s="440">
        <f>F478</f>
        <v>0</v>
      </c>
      <c r="G477" s="225" t="e">
        <f>F477/C477*100</f>
        <v>#DIV/0!</v>
      </c>
      <c r="H477" s="226" t="e">
        <f>F477/E477*100</f>
        <v>#DIV/0!</v>
      </c>
      <c r="ALX477" s="70"/>
      <c r="ALY477"/>
      <c r="ALZ477"/>
      <c r="AMA477"/>
      <c r="AMB477"/>
      <c r="AMC477"/>
      <c r="AMD477"/>
      <c r="AME477"/>
      <c r="AMF477"/>
      <c r="AMG477"/>
      <c r="AMH477"/>
      <c r="AMI477"/>
      <c r="AMJ477"/>
    </row>
    <row r="478" spans="1:1024" s="40" customFormat="1" ht="18.75" x14ac:dyDescent="0.3">
      <c r="A478" s="403">
        <v>4241</v>
      </c>
      <c r="B478" s="404" t="s">
        <v>109</v>
      </c>
      <c r="C478" s="439"/>
      <c r="D478" s="439"/>
      <c r="E478" s="439"/>
      <c r="F478" s="439"/>
      <c r="G478" s="259" t="e">
        <f>F478/C478*100</f>
        <v>#DIV/0!</v>
      </c>
      <c r="H478" s="260" t="e">
        <f>F478/E478*100</f>
        <v>#DIV/0!</v>
      </c>
      <c r="ALX478" s="70"/>
      <c r="ALY478"/>
      <c r="ALZ478"/>
      <c r="AMA478"/>
      <c r="AMB478"/>
      <c r="AMC478"/>
      <c r="AMD478"/>
      <c r="AME478"/>
      <c r="AMF478"/>
      <c r="AMG478"/>
      <c r="AMH478"/>
      <c r="AMI478"/>
      <c r="AMJ478"/>
    </row>
    <row r="479" spans="1:1024" s="40" customFormat="1" ht="18.75" x14ac:dyDescent="0.3">
      <c r="A479" s="639" t="s">
        <v>177</v>
      </c>
      <c r="B479" s="639"/>
      <c r="C479" s="306">
        <f>C472</f>
        <v>0</v>
      </c>
      <c r="D479" s="306">
        <f>D472</f>
        <v>0</v>
      </c>
      <c r="E479" s="306">
        <f>E472</f>
        <v>0</v>
      </c>
      <c r="F479" s="306">
        <f>F472</f>
        <v>0</v>
      </c>
      <c r="G479" s="291" t="e">
        <f>F479/C479*100</f>
        <v>#DIV/0!</v>
      </c>
      <c r="H479" s="292" t="e">
        <f>F479/E479*100</f>
        <v>#DIV/0!</v>
      </c>
      <c r="ALX479" s="70"/>
      <c r="ALY479"/>
      <c r="ALZ479"/>
      <c r="AMA479"/>
      <c r="AMB479"/>
      <c r="AMC479"/>
      <c r="AMD479"/>
      <c r="AME479"/>
      <c r="AMF479"/>
      <c r="AMG479"/>
      <c r="AMH479"/>
      <c r="AMI479"/>
      <c r="AMJ479"/>
    </row>
    <row r="480" spans="1:1024" s="40" customFormat="1" ht="18" customHeight="1" x14ac:dyDescent="0.3">
      <c r="A480" s="436"/>
      <c r="B480" s="436"/>
      <c r="C480" s="437"/>
      <c r="D480" s="437"/>
      <c r="E480" s="437"/>
      <c r="F480" s="437"/>
      <c r="G480" s="263"/>
      <c r="H480" s="263"/>
      <c r="ALX480" s="70"/>
      <c r="ALY480"/>
      <c r="ALZ480"/>
      <c r="AMA480"/>
      <c r="AMB480"/>
      <c r="AMC480"/>
      <c r="AMD480"/>
      <c r="AME480"/>
      <c r="AMF480"/>
      <c r="AMG480"/>
      <c r="AMH480"/>
      <c r="AMI480"/>
      <c r="AMJ480"/>
    </row>
    <row r="481" spans="1:1024" s="40" customFormat="1" ht="18" customHeight="1" x14ac:dyDescent="0.3">
      <c r="A481" s="355" t="s">
        <v>237</v>
      </c>
      <c r="B481" s="431"/>
      <c r="C481" s="429"/>
      <c r="D481" s="430"/>
      <c r="E481" s="430"/>
      <c r="F481" s="430"/>
      <c r="G481" s="430"/>
      <c r="H481" s="430"/>
      <c r="ALX481" s="70"/>
      <c r="ALY481"/>
      <c r="ALZ481"/>
      <c r="AMA481"/>
      <c r="AMB481"/>
      <c r="AMC481"/>
      <c r="AMD481"/>
      <c r="AME481"/>
      <c r="AMF481"/>
      <c r="AMG481"/>
      <c r="AMH481"/>
      <c r="AMI481"/>
      <c r="AMJ481"/>
    </row>
    <row r="482" spans="1:1024" s="40" customFormat="1" ht="18" customHeight="1" x14ac:dyDescent="0.3">
      <c r="A482" s="322" t="s">
        <v>238</v>
      </c>
      <c r="B482" s="431"/>
      <c r="C482" s="429"/>
      <c r="D482" s="430"/>
      <c r="E482" s="430"/>
      <c r="F482" s="430"/>
      <c r="G482" s="430"/>
      <c r="H482" s="430"/>
      <c r="ALX482" s="70"/>
      <c r="ALY482"/>
      <c r="ALZ482"/>
      <c r="AMA482"/>
      <c r="AMB482"/>
      <c r="AMC482"/>
      <c r="AMD482"/>
      <c r="AME482"/>
      <c r="AMF482"/>
      <c r="AMG482"/>
      <c r="AMH482"/>
      <c r="AMI482"/>
      <c r="AMJ482"/>
    </row>
    <row r="483" spans="1:1024" s="40" customFormat="1" ht="18" customHeight="1" x14ac:dyDescent="0.3">
      <c r="A483" s="619" t="s">
        <v>33</v>
      </c>
      <c r="B483" s="619" t="s">
        <v>4</v>
      </c>
      <c r="C483" s="619" t="s">
        <v>5</v>
      </c>
      <c r="D483" s="636" t="s">
        <v>6</v>
      </c>
      <c r="E483" s="636" t="s">
        <v>7</v>
      </c>
      <c r="F483" s="636" t="s">
        <v>8</v>
      </c>
      <c r="G483" s="636" t="s">
        <v>9</v>
      </c>
      <c r="H483" s="636" t="s">
        <v>9</v>
      </c>
      <c r="ALX483" s="70"/>
      <c r="ALY483"/>
      <c r="ALZ483"/>
      <c r="AMA483"/>
      <c r="AMB483"/>
      <c r="AMC483"/>
      <c r="AMD483"/>
      <c r="AME483"/>
      <c r="AMF483"/>
      <c r="AMG483"/>
      <c r="AMH483"/>
      <c r="AMI483"/>
      <c r="AMJ483"/>
    </row>
    <row r="484" spans="1:1024" s="40" customFormat="1" ht="28.5" customHeight="1" x14ac:dyDescent="0.3">
      <c r="A484" s="619"/>
      <c r="B484" s="619"/>
      <c r="C484" s="619"/>
      <c r="D484" s="636"/>
      <c r="E484" s="636"/>
      <c r="F484" s="636"/>
      <c r="G484" s="636"/>
      <c r="H484" s="636"/>
      <c r="ALX484" s="70"/>
      <c r="ALY484"/>
      <c r="ALZ484"/>
      <c r="AMA484"/>
      <c r="AMB484"/>
      <c r="AMC484"/>
      <c r="AMD484"/>
      <c r="AME484"/>
      <c r="AMF484"/>
      <c r="AMG484"/>
      <c r="AMH484"/>
      <c r="AMI484"/>
      <c r="AMJ484"/>
    </row>
    <row r="485" spans="1:1024" s="40" customFormat="1" ht="21.75" customHeight="1" x14ac:dyDescent="0.3">
      <c r="A485" s="619">
        <v>1</v>
      </c>
      <c r="B485" s="619"/>
      <c r="C485" s="173">
        <v>2</v>
      </c>
      <c r="D485" s="174">
        <v>3</v>
      </c>
      <c r="E485" s="174">
        <v>4</v>
      </c>
      <c r="F485" s="174">
        <v>5</v>
      </c>
      <c r="G485" s="174" t="s">
        <v>10</v>
      </c>
      <c r="H485" s="174" t="s">
        <v>11</v>
      </c>
      <c r="ALX485" s="70"/>
      <c r="ALY485"/>
      <c r="ALZ485"/>
      <c r="AMA485"/>
      <c r="AMB485"/>
      <c r="AMC485"/>
      <c r="AMD485"/>
      <c r="AME485"/>
      <c r="AMF485"/>
      <c r="AMG485"/>
      <c r="AMH485"/>
      <c r="AMI485"/>
      <c r="AMJ485"/>
    </row>
    <row r="486" spans="1:1024" s="40" customFormat="1" ht="23.45" customHeight="1" x14ac:dyDescent="0.3">
      <c r="A486" s="356">
        <v>42</v>
      </c>
      <c r="B486" s="341" t="s">
        <v>100</v>
      </c>
      <c r="C486" s="432">
        <f>SUM(C487,C492,C494)</f>
        <v>0</v>
      </c>
      <c r="D486" s="432">
        <f>SUM(D487,D492,D494)</f>
        <v>445</v>
      </c>
      <c r="E486" s="432">
        <f>SUM(E487,E492,E494)</f>
        <v>445</v>
      </c>
      <c r="F486" s="433">
        <f>SUM(F487,F492,F494)</f>
        <v>0</v>
      </c>
      <c r="G486" s="325">
        <v>0</v>
      </c>
      <c r="H486" s="326">
        <f>F486/E486*100</f>
        <v>0</v>
      </c>
      <c r="ALX486" s="70"/>
      <c r="ALY486"/>
      <c r="ALZ486"/>
      <c r="AMA486"/>
      <c r="AMB486"/>
      <c r="AMC486"/>
      <c r="AMD486"/>
      <c r="AME486"/>
      <c r="AMF486"/>
      <c r="AMG486"/>
      <c r="AMH486"/>
      <c r="AMI486"/>
      <c r="AMJ486"/>
    </row>
    <row r="487" spans="1:1024" s="40" customFormat="1" ht="18" customHeight="1" x14ac:dyDescent="0.3">
      <c r="A487" s="223">
        <v>422</v>
      </c>
      <c r="B487" s="224" t="s">
        <v>101</v>
      </c>
      <c r="C487" s="327">
        <f>SUM(C488:C490)</f>
        <v>0</v>
      </c>
      <c r="D487" s="327">
        <f>SUM(D488:D490)</f>
        <v>0</v>
      </c>
      <c r="E487" s="327">
        <f>SUM(E488:E490)</f>
        <v>0</v>
      </c>
      <c r="F487" s="327">
        <f>SUM(F488:F490)</f>
        <v>0</v>
      </c>
      <c r="G487" s="225">
        <v>0</v>
      </c>
      <c r="H487" s="226" t="e">
        <f>F487/E487*100</f>
        <v>#DIV/0!</v>
      </c>
      <c r="ALX487" s="70"/>
      <c r="ALY487"/>
      <c r="ALZ487"/>
      <c r="AMA487"/>
      <c r="AMB487"/>
      <c r="AMC487"/>
      <c r="AMD487"/>
      <c r="AME487"/>
      <c r="AMF487"/>
      <c r="AMG487"/>
      <c r="AMH487"/>
      <c r="AMI487"/>
      <c r="AMJ487"/>
    </row>
    <row r="488" spans="1:1024" s="40" customFormat="1" ht="18" customHeight="1" x14ac:dyDescent="0.3">
      <c r="A488" s="227">
        <v>4221</v>
      </c>
      <c r="B488" s="228" t="s">
        <v>103</v>
      </c>
      <c r="C488" s="434">
        <v>0</v>
      </c>
      <c r="D488" s="434">
        <v>0</v>
      </c>
      <c r="E488" s="434">
        <v>0</v>
      </c>
      <c r="F488" s="434">
        <v>0</v>
      </c>
      <c r="G488" s="230">
        <v>0</v>
      </c>
      <c r="H488" s="231" t="e">
        <f>F488/E488*100</f>
        <v>#DIV/0!</v>
      </c>
      <c r="ALX488" s="70"/>
      <c r="ALY488"/>
      <c r="ALZ488"/>
      <c r="AMA488"/>
      <c r="AMB488"/>
      <c r="AMC488"/>
      <c r="AMD488"/>
      <c r="AME488"/>
      <c r="AMF488"/>
      <c r="AMG488"/>
      <c r="AMH488"/>
      <c r="AMI488"/>
      <c r="AMJ488"/>
    </row>
    <row r="489" spans="1:1024" s="40" customFormat="1" ht="18" customHeight="1" x14ac:dyDescent="0.3">
      <c r="A489" s="227">
        <v>4225</v>
      </c>
      <c r="B489" s="228" t="s">
        <v>232</v>
      </c>
      <c r="C489" s="434">
        <v>0</v>
      </c>
      <c r="D489" s="434">
        <v>0</v>
      </c>
      <c r="E489" s="434">
        <v>0</v>
      </c>
      <c r="F489" s="434"/>
      <c r="G489" s="230">
        <v>0</v>
      </c>
      <c r="H489" s="231">
        <v>0</v>
      </c>
      <c r="ALX489" s="70"/>
      <c r="ALY489"/>
      <c r="ALZ489"/>
      <c r="AMA489"/>
      <c r="AMB489"/>
      <c r="AMC489"/>
      <c r="AMD489"/>
      <c r="AME489"/>
      <c r="AMF489"/>
      <c r="AMG489"/>
      <c r="AMH489"/>
      <c r="AMI489"/>
      <c r="AMJ489"/>
    </row>
    <row r="490" spans="1:1024" s="40" customFormat="1" ht="18" customHeight="1" x14ac:dyDescent="0.3">
      <c r="A490" s="227">
        <v>4226</v>
      </c>
      <c r="B490" s="228" t="s">
        <v>107</v>
      </c>
      <c r="C490" s="434">
        <v>0</v>
      </c>
      <c r="D490" s="434">
        <v>0</v>
      </c>
      <c r="E490" s="434">
        <v>0</v>
      </c>
      <c r="F490" s="434">
        <v>0</v>
      </c>
      <c r="G490" s="230">
        <v>0</v>
      </c>
      <c r="H490" s="231">
        <v>0</v>
      </c>
      <c r="ALX490" s="70"/>
      <c r="ALY490"/>
      <c r="ALZ490"/>
      <c r="AMA490"/>
      <c r="AMB490"/>
      <c r="AMC490"/>
      <c r="AMD490"/>
      <c r="AME490"/>
      <c r="AMF490"/>
      <c r="AMG490"/>
      <c r="AMH490"/>
      <c r="AMI490"/>
      <c r="AMJ490"/>
    </row>
    <row r="491" spans="1:1024" s="40" customFormat="1" ht="18" customHeight="1" x14ac:dyDescent="0.3">
      <c r="A491" s="227">
        <v>4421</v>
      </c>
      <c r="B491" s="228"/>
      <c r="C491" s="434"/>
      <c r="D491" s="434"/>
      <c r="E491" s="434"/>
      <c r="F491" s="434"/>
      <c r="G491" s="230"/>
      <c r="H491" s="231"/>
      <c r="ALX491" s="70"/>
      <c r="ALY491"/>
      <c r="ALZ491"/>
      <c r="AMA491"/>
      <c r="AMB491"/>
      <c r="AMC491"/>
      <c r="AMD491"/>
      <c r="AME491"/>
      <c r="AMF491"/>
      <c r="AMG491"/>
      <c r="AMH491"/>
      <c r="AMI491"/>
      <c r="AMJ491"/>
    </row>
    <row r="492" spans="1:1024" s="40" customFormat="1" ht="18.75" x14ac:dyDescent="0.3">
      <c r="A492" s="223">
        <v>424</v>
      </c>
      <c r="B492" s="224" t="s">
        <v>109</v>
      </c>
      <c r="C492" s="327">
        <f>C493</f>
        <v>0</v>
      </c>
      <c r="D492" s="327">
        <f>D493</f>
        <v>445</v>
      </c>
      <c r="E492" s="327">
        <f>E493</f>
        <v>445</v>
      </c>
      <c r="F492" s="327">
        <f>F493</f>
        <v>0</v>
      </c>
      <c r="G492" s="225">
        <v>0</v>
      </c>
      <c r="H492" s="226">
        <f>F492/E492*100</f>
        <v>0</v>
      </c>
      <c r="ALX492" s="70"/>
      <c r="ALY492"/>
      <c r="ALZ492"/>
      <c r="AMA492"/>
      <c r="AMB492"/>
      <c r="AMC492"/>
      <c r="AMD492"/>
      <c r="AME492"/>
      <c r="AMF492"/>
      <c r="AMG492"/>
      <c r="AMH492"/>
      <c r="AMI492"/>
      <c r="AMJ492"/>
    </row>
    <row r="493" spans="1:1024" s="40" customFormat="1" ht="18.75" x14ac:dyDescent="0.3">
      <c r="A493" s="227">
        <v>4241</v>
      </c>
      <c r="B493" s="228" t="s">
        <v>109</v>
      </c>
      <c r="C493" s="434">
        <v>0</v>
      </c>
      <c r="D493" s="434">
        <v>445</v>
      </c>
      <c r="E493" s="434">
        <v>445</v>
      </c>
      <c r="F493" s="434"/>
      <c r="G493" s="230">
        <v>0</v>
      </c>
      <c r="H493" s="231">
        <f>F493/E493*100</f>
        <v>0</v>
      </c>
      <c r="ALX493" s="70"/>
      <c r="ALY493"/>
      <c r="ALZ493"/>
      <c r="AMA493"/>
      <c r="AMB493"/>
      <c r="AMC493"/>
      <c r="AMD493"/>
      <c r="AME493"/>
      <c r="AMF493"/>
      <c r="AMG493"/>
      <c r="AMH493"/>
      <c r="AMI493"/>
      <c r="AMJ493"/>
    </row>
    <row r="494" spans="1:1024" s="40" customFormat="1" ht="18.75" x14ac:dyDescent="0.3">
      <c r="A494" s="441">
        <v>426</v>
      </c>
      <c r="B494" s="442" t="s">
        <v>239</v>
      </c>
      <c r="C494" s="443">
        <v>0</v>
      </c>
      <c r="D494" s="443">
        <v>0</v>
      </c>
      <c r="E494" s="443">
        <v>0</v>
      </c>
      <c r="F494" s="443"/>
      <c r="G494" s="444">
        <v>0</v>
      </c>
      <c r="H494" s="445">
        <v>0</v>
      </c>
      <c r="ALX494" s="70"/>
      <c r="ALY494"/>
      <c r="ALZ494"/>
      <c r="AMA494"/>
      <c r="AMB494"/>
      <c r="AMC494"/>
      <c r="AMD494"/>
      <c r="AME494"/>
      <c r="AMF494"/>
      <c r="AMG494"/>
      <c r="AMH494"/>
      <c r="AMI494"/>
      <c r="AMJ494"/>
    </row>
    <row r="495" spans="1:1024" s="40" customFormat="1" ht="18.75" x14ac:dyDescent="0.3">
      <c r="A495" s="441">
        <v>4421</v>
      </c>
      <c r="B495" s="442" t="s">
        <v>103</v>
      </c>
      <c r="C495" s="443">
        <v>1115</v>
      </c>
      <c r="D495" s="443">
        <v>2900</v>
      </c>
      <c r="E495" s="443">
        <v>2900</v>
      </c>
      <c r="F495" s="443">
        <v>0</v>
      </c>
      <c r="G495" s="444"/>
      <c r="H495" s="445"/>
      <c r="ALX495" s="70"/>
      <c r="ALY495"/>
      <c r="ALZ495"/>
      <c r="AMA495"/>
      <c r="AMB495"/>
      <c r="AMC495"/>
      <c r="AMD495"/>
      <c r="AME495"/>
      <c r="AMF495"/>
      <c r="AMG495"/>
      <c r="AMH495"/>
      <c r="AMI495"/>
      <c r="AMJ495"/>
    </row>
    <row r="496" spans="1:1024" s="40" customFormat="1" ht="18.75" x14ac:dyDescent="0.3">
      <c r="A496" s="639" t="s">
        <v>177</v>
      </c>
      <c r="B496" s="639"/>
      <c r="C496" s="306">
        <f>SUM(C486+C494+C495)</f>
        <v>1115</v>
      </c>
      <c r="D496" s="306">
        <f>SUM(D486+D494+D495)</f>
        <v>3345</v>
      </c>
      <c r="E496" s="306">
        <f>SUM(E486+E494+E495)</f>
        <v>3345</v>
      </c>
      <c r="F496" s="306">
        <f>SUM(F486+F494+F495)</f>
        <v>0</v>
      </c>
      <c r="G496" s="291">
        <v>0</v>
      </c>
      <c r="H496" s="292">
        <f>F496/E496*100</f>
        <v>0</v>
      </c>
      <c r="ALX496" s="70"/>
      <c r="ALY496"/>
      <c r="ALZ496"/>
      <c r="AMA496"/>
      <c r="AMB496"/>
      <c r="AMC496"/>
      <c r="AMD496"/>
      <c r="AME496"/>
      <c r="AMF496"/>
      <c r="AMG496"/>
      <c r="AMH496"/>
      <c r="AMI496"/>
      <c r="AMJ496"/>
    </row>
    <row r="497" spans="1:1024" x14ac:dyDescent="0.25">
      <c r="A497" s="429"/>
      <c r="B497" s="429"/>
      <c r="C497" s="429"/>
      <c r="D497" s="430"/>
      <c r="E497" s="430"/>
      <c r="F497" s="430"/>
      <c r="G497" s="446"/>
      <c r="H497" s="447"/>
    </row>
    <row r="498" spans="1:1024" x14ac:dyDescent="0.25">
      <c r="A498" s="640" t="s">
        <v>240</v>
      </c>
      <c r="B498" s="640"/>
      <c r="C498" s="306">
        <f>SUM(C440,C453,C465,C479,C496)</f>
        <v>1115</v>
      </c>
      <c r="D498" s="306">
        <f>SUM(D440,D453,D465,D479,D496)</f>
        <v>3345</v>
      </c>
      <c r="E498" s="306">
        <f>SUM(E440,E453,E465,E479,E496)</f>
        <v>3345</v>
      </c>
      <c r="F498" s="306">
        <f>SUM(F440,F453,F465,F479,F496)</f>
        <v>0</v>
      </c>
      <c r="G498" s="448">
        <f>F498/C498*100</f>
        <v>0</v>
      </c>
      <c r="H498" s="448">
        <f>F498/E498*100</f>
        <v>0</v>
      </c>
    </row>
    <row r="499" spans="1:1024" x14ac:dyDescent="0.25">
      <c r="A499" s="429"/>
      <c r="B499" s="429"/>
      <c r="C499" s="429"/>
      <c r="D499" s="430"/>
      <c r="E499" s="430"/>
      <c r="F499" s="430"/>
      <c r="G499" s="449"/>
      <c r="H499" s="449"/>
    </row>
    <row r="500" spans="1:1024" x14ac:dyDescent="0.25">
      <c r="A500" s="641" t="s">
        <v>241</v>
      </c>
      <c r="B500" s="641"/>
      <c r="C500" s="450">
        <f>SUM(C428,C498)</f>
        <v>468108</v>
      </c>
      <c r="D500" s="450">
        <f>SUM(D428,D498)</f>
        <v>992754</v>
      </c>
      <c r="E500" s="450">
        <f>SUM(E428,E498)</f>
        <v>992754</v>
      </c>
      <c r="F500" s="450">
        <f>SUM(F428,F498)</f>
        <v>496776</v>
      </c>
      <c r="G500" s="451">
        <f>F500/C500*100</f>
        <v>106.12422774231587</v>
      </c>
      <c r="H500" s="451">
        <f>F500/E500*100</f>
        <v>50.040191225620845</v>
      </c>
    </row>
    <row r="501" spans="1:1024" x14ac:dyDescent="0.25">
      <c r="A501" s="452"/>
      <c r="B501" s="452"/>
      <c r="C501" s="453"/>
      <c r="D501" s="453"/>
      <c r="E501" s="453"/>
      <c r="F501" s="453"/>
      <c r="G501" s="454"/>
      <c r="H501" s="454"/>
    </row>
    <row r="502" spans="1:1024" x14ac:dyDescent="0.25">
      <c r="A502" s="455"/>
      <c r="B502" s="455"/>
      <c r="C502" s="399"/>
      <c r="D502" s="399"/>
      <c r="E502" s="399"/>
      <c r="F502" s="399"/>
      <c r="G502" s="263"/>
      <c r="H502" s="263"/>
    </row>
    <row r="503" spans="1:1024" x14ac:dyDescent="0.25">
      <c r="A503" s="455"/>
      <c r="B503" s="455"/>
      <c r="C503" s="399"/>
      <c r="D503" s="399"/>
      <c r="E503" s="399"/>
      <c r="F503" s="399"/>
      <c r="G503" s="263"/>
      <c r="H503" s="263"/>
    </row>
    <row r="504" spans="1:1024" x14ac:dyDescent="0.25">
      <c r="A504" s="642" t="s">
        <v>242</v>
      </c>
      <c r="B504" s="642"/>
      <c r="C504" s="642"/>
      <c r="D504" s="642"/>
      <c r="E504" s="642"/>
      <c r="F504" s="642"/>
      <c r="G504" s="642"/>
      <c r="H504" s="642"/>
    </row>
    <row r="505" spans="1:1024" x14ac:dyDescent="0.25">
      <c r="A505" s="455"/>
      <c r="B505" s="455"/>
      <c r="C505" s="399"/>
      <c r="D505" s="399"/>
      <c r="E505" s="399"/>
      <c r="F505" s="399"/>
      <c r="G505" s="263"/>
      <c r="H505" s="263"/>
    </row>
    <row r="506" spans="1:1024" s="85" customFormat="1" x14ac:dyDescent="0.25">
      <c r="A506" s="643" t="s">
        <v>243</v>
      </c>
      <c r="B506" s="643"/>
      <c r="C506" s="643"/>
      <c r="D506" s="643"/>
      <c r="E506" s="643"/>
      <c r="F506" s="643"/>
      <c r="G506" s="263"/>
      <c r="H506" s="263"/>
      <c r="ALX506" s="70"/>
      <c r="ALY506"/>
      <c r="ALZ506"/>
      <c r="AMA506"/>
      <c r="AMB506"/>
      <c r="AMC506"/>
      <c r="AMD506"/>
      <c r="AME506"/>
      <c r="AMF506"/>
      <c r="AMG506"/>
      <c r="AMH506"/>
      <c r="AMI506"/>
      <c r="AMJ506"/>
    </row>
    <row r="507" spans="1:1024" s="85" customFormat="1" x14ac:dyDescent="0.25">
      <c r="A507" s="456"/>
      <c r="B507" s="457"/>
      <c r="C507" s="457"/>
      <c r="D507" s="457"/>
      <c r="E507" s="457"/>
      <c r="F507" s="457"/>
      <c r="G507" s="263"/>
      <c r="H507" s="263"/>
      <c r="ALX507" s="70"/>
      <c r="ALY507"/>
      <c r="ALZ507"/>
      <c r="AMA507"/>
      <c r="AMB507"/>
      <c r="AMC507"/>
      <c r="AMD507"/>
      <c r="AME507"/>
      <c r="AMF507"/>
      <c r="AMG507"/>
      <c r="AMH507"/>
      <c r="AMI507"/>
      <c r="AMJ507"/>
    </row>
    <row r="508" spans="1:1024" s="85" customFormat="1" x14ac:dyDescent="0.25">
      <c r="A508" s="644" t="s">
        <v>244</v>
      </c>
      <c r="B508" s="644"/>
      <c r="C508" s="644"/>
      <c r="D508" s="644"/>
      <c r="E508" s="644"/>
      <c r="F508" s="644"/>
      <c r="G508" s="458"/>
      <c r="H508" s="458"/>
      <c r="ALX508" s="70"/>
      <c r="ALY508"/>
      <c r="ALZ508"/>
      <c r="AMA508"/>
      <c r="AMB508"/>
      <c r="AMC508"/>
      <c r="AMD508"/>
      <c r="AME508"/>
      <c r="AMF508"/>
      <c r="AMG508"/>
      <c r="AMH508"/>
      <c r="AMI508"/>
      <c r="AMJ508"/>
    </row>
    <row r="509" spans="1:1024" s="85" customFormat="1" x14ac:dyDescent="0.25">
      <c r="A509" s="456"/>
      <c r="B509" s="457"/>
      <c r="C509" s="457"/>
      <c r="D509" s="457"/>
      <c r="E509" s="457"/>
      <c r="F509" s="457"/>
      <c r="G509" s="263"/>
      <c r="H509" s="263"/>
      <c r="ALX509" s="70"/>
      <c r="ALY509"/>
      <c r="ALZ509"/>
      <c r="AMA509"/>
      <c r="AMB509"/>
      <c r="AMC509"/>
      <c r="AMD509"/>
      <c r="AME509"/>
      <c r="AMF509"/>
      <c r="AMG509"/>
      <c r="AMH509"/>
      <c r="AMI509"/>
      <c r="AMJ509"/>
    </row>
    <row r="510" spans="1:1024" s="85" customFormat="1" x14ac:dyDescent="0.25">
      <c r="A510" s="459" t="s">
        <v>112</v>
      </c>
      <c r="B510" s="460"/>
      <c r="C510" s="460" t="s">
        <v>245</v>
      </c>
      <c r="D510" s="460"/>
      <c r="E510" s="460"/>
      <c r="F510" s="460"/>
      <c r="G510" s="263"/>
      <c r="H510" s="263"/>
      <c r="ALX510" s="70"/>
      <c r="ALY510"/>
      <c r="ALZ510"/>
      <c r="AMA510"/>
      <c r="AMB510"/>
      <c r="AMC510"/>
      <c r="AMD510"/>
      <c r="AME510"/>
      <c r="AMF510"/>
      <c r="AMG510"/>
      <c r="AMH510"/>
      <c r="AMI510"/>
      <c r="AMJ510"/>
    </row>
    <row r="511" spans="1:1024" s="85" customFormat="1" x14ac:dyDescent="0.25">
      <c r="A511" s="461" t="s">
        <v>246</v>
      </c>
      <c r="B511" s="462"/>
      <c r="C511" s="462"/>
      <c r="D511" s="462"/>
      <c r="E511" s="462"/>
      <c r="F511" s="462"/>
      <c r="G511" s="463"/>
      <c r="H511" s="463"/>
      <c r="ALX511" s="70"/>
      <c r="ALY511"/>
      <c r="ALZ511"/>
      <c r="AMA511"/>
      <c r="AMB511"/>
      <c r="AMC511"/>
      <c r="AMD511"/>
      <c r="AME511"/>
      <c r="AMF511"/>
      <c r="AMG511"/>
      <c r="AMH511"/>
      <c r="AMI511"/>
      <c r="AMJ511"/>
    </row>
    <row r="512" spans="1:1024" s="85" customFormat="1" ht="15" customHeight="1" x14ac:dyDescent="0.25">
      <c r="A512" s="619" t="s">
        <v>33</v>
      </c>
      <c r="B512" s="619" t="s">
        <v>4</v>
      </c>
      <c r="C512" s="619" t="s">
        <v>5</v>
      </c>
      <c r="D512" s="636" t="s">
        <v>6</v>
      </c>
      <c r="E512" s="636" t="s">
        <v>7</v>
      </c>
      <c r="F512" s="636" t="s">
        <v>8</v>
      </c>
      <c r="G512" s="636" t="s">
        <v>9</v>
      </c>
      <c r="H512" s="636" t="s">
        <v>9</v>
      </c>
      <c r="ALX512" s="70"/>
      <c r="ALY512"/>
      <c r="ALZ512"/>
      <c r="AMA512"/>
      <c r="AMB512"/>
      <c r="AMC512"/>
      <c r="AMD512"/>
      <c r="AME512"/>
      <c r="AMF512"/>
      <c r="AMG512"/>
      <c r="AMH512"/>
      <c r="AMI512"/>
      <c r="AMJ512"/>
    </row>
    <row r="513" spans="1:1024" s="85" customFormat="1" ht="36" customHeight="1" x14ac:dyDescent="0.25">
      <c r="A513" s="619"/>
      <c r="B513" s="619"/>
      <c r="C513" s="619"/>
      <c r="D513" s="636"/>
      <c r="E513" s="636"/>
      <c r="F513" s="636"/>
      <c r="G513" s="636"/>
      <c r="H513" s="636"/>
      <c r="ALX513" s="70"/>
      <c r="ALY513"/>
      <c r="ALZ513"/>
      <c r="AMA513"/>
      <c r="AMB513"/>
      <c r="AMC513"/>
      <c r="AMD513"/>
      <c r="AME513"/>
      <c r="AMF513"/>
      <c r="AMG513"/>
      <c r="AMH513"/>
      <c r="AMI513"/>
      <c r="AMJ513"/>
    </row>
    <row r="514" spans="1:1024" s="85" customFormat="1" x14ac:dyDescent="0.25">
      <c r="A514" s="335">
        <v>31</v>
      </c>
      <c r="B514" s="336" t="s">
        <v>35</v>
      </c>
      <c r="C514" s="372">
        <f>C515</f>
        <v>0</v>
      </c>
      <c r="D514" s="372">
        <f>D515</f>
        <v>470</v>
      </c>
      <c r="E514" s="372">
        <f>E515</f>
        <v>470</v>
      </c>
      <c r="F514" s="372">
        <f>F515</f>
        <v>0</v>
      </c>
      <c r="G514" s="325" t="e">
        <f t="shared" ref="G514:G523" si="21">F514/C514*100</f>
        <v>#DIV/0!</v>
      </c>
      <c r="H514" s="326">
        <f t="shared" ref="H514:H523" si="22">F514/E514*100</f>
        <v>0</v>
      </c>
      <c r="ALX514" s="70"/>
      <c r="ALY514"/>
      <c r="ALZ514"/>
      <c r="AMA514"/>
      <c r="AMB514"/>
      <c r="AMC514"/>
      <c r="AMD514"/>
      <c r="AME514"/>
      <c r="AMF514"/>
      <c r="AMG514"/>
      <c r="AMH514"/>
      <c r="AMI514"/>
      <c r="AMJ514"/>
    </row>
    <row r="515" spans="1:1024" s="85" customFormat="1" x14ac:dyDescent="0.25">
      <c r="A515" s="223">
        <v>311</v>
      </c>
      <c r="B515" s="224" t="s">
        <v>247</v>
      </c>
      <c r="C515" s="234">
        <f>SUM(C516:C517)</f>
        <v>0</v>
      </c>
      <c r="D515" s="234">
        <f>SUM(D516:D517)</f>
        <v>470</v>
      </c>
      <c r="E515" s="234">
        <f>SUM(E516:E517)</f>
        <v>470</v>
      </c>
      <c r="F515" s="234">
        <f>SUM(F516:F517)</f>
        <v>0</v>
      </c>
      <c r="G515" s="225" t="e">
        <f t="shared" si="21"/>
        <v>#DIV/0!</v>
      </c>
      <c r="H515" s="226">
        <f t="shared" si="22"/>
        <v>0</v>
      </c>
      <c r="ALX515" s="70"/>
      <c r="ALY515"/>
      <c r="ALZ515"/>
      <c r="AMA515"/>
      <c r="AMB515"/>
      <c r="AMC515"/>
      <c r="AMD515"/>
      <c r="AME515"/>
      <c r="AMF515"/>
      <c r="AMG515"/>
      <c r="AMH515"/>
      <c r="AMI515"/>
      <c r="AMJ515"/>
    </row>
    <row r="516" spans="1:1024" s="85" customFormat="1" x14ac:dyDescent="0.25">
      <c r="A516" s="464" t="s">
        <v>248</v>
      </c>
      <c r="B516" s="180" t="s">
        <v>37</v>
      </c>
      <c r="C516" s="181">
        <v>0</v>
      </c>
      <c r="D516" s="182">
        <v>400</v>
      </c>
      <c r="E516" s="182">
        <v>400</v>
      </c>
      <c r="F516" s="182"/>
      <c r="G516" s="230" t="e">
        <f t="shared" si="21"/>
        <v>#DIV/0!</v>
      </c>
      <c r="H516" s="231">
        <f t="shared" si="22"/>
        <v>0</v>
      </c>
      <c r="ALX516" s="70"/>
      <c r="ALY516"/>
      <c r="ALZ516"/>
      <c r="AMA516"/>
      <c r="AMB516"/>
      <c r="AMC516"/>
      <c r="AMD516"/>
      <c r="AME516"/>
      <c r="AMF516"/>
      <c r="AMG516"/>
      <c r="AMH516"/>
      <c r="AMI516"/>
      <c r="AMJ516"/>
    </row>
    <row r="517" spans="1:1024" s="85" customFormat="1" x14ac:dyDescent="0.25">
      <c r="A517" s="464" t="s">
        <v>249</v>
      </c>
      <c r="B517" s="180" t="s">
        <v>250</v>
      </c>
      <c r="C517" s="181">
        <v>0</v>
      </c>
      <c r="D517" s="182">
        <v>70</v>
      </c>
      <c r="E517" s="182">
        <v>70</v>
      </c>
      <c r="F517" s="182">
        <v>0</v>
      </c>
      <c r="G517" s="230" t="e">
        <f t="shared" si="21"/>
        <v>#DIV/0!</v>
      </c>
      <c r="H517" s="231">
        <f t="shared" si="22"/>
        <v>0</v>
      </c>
      <c r="ALX517" s="70"/>
      <c r="ALY517"/>
      <c r="ALZ517"/>
      <c r="AMA517"/>
      <c r="AMB517"/>
      <c r="AMC517"/>
      <c r="AMD517"/>
      <c r="AME517"/>
      <c r="AMF517"/>
      <c r="AMG517"/>
      <c r="AMH517"/>
      <c r="AMI517"/>
      <c r="AMJ517"/>
    </row>
    <row r="518" spans="1:1024" s="85" customFormat="1" x14ac:dyDescent="0.25">
      <c r="A518" s="335">
        <v>32</v>
      </c>
      <c r="B518" s="336" t="s">
        <v>43</v>
      </c>
      <c r="C518" s="372">
        <f>C519</f>
        <v>1858</v>
      </c>
      <c r="D518" s="372">
        <f>D519</f>
        <v>4930</v>
      </c>
      <c r="E518" s="372">
        <f>E519</f>
        <v>4930</v>
      </c>
      <c r="F518" s="371">
        <f>F519</f>
        <v>2744</v>
      </c>
      <c r="G518" s="325">
        <f t="shared" si="21"/>
        <v>147.68568353067815</v>
      </c>
      <c r="H518" s="326">
        <f t="shared" si="22"/>
        <v>55.659229208924955</v>
      </c>
      <c r="ALX518" s="70"/>
      <c r="ALY518"/>
      <c r="ALZ518"/>
      <c r="AMA518"/>
      <c r="AMB518"/>
      <c r="AMC518"/>
      <c r="AMD518"/>
      <c r="AME518"/>
      <c r="AMF518"/>
      <c r="AMG518"/>
      <c r="AMH518"/>
      <c r="AMI518"/>
      <c r="AMJ518"/>
    </row>
    <row r="519" spans="1:1024" s="85" customFormat="1" x14ac:dyDescent="0.25">
      <c r="A519" s="223">
        <v>321</v>
      </c>
      <c r="B519" s="224" t="s">
        <v>44</v>
      </c>
      <c r="C519" s="234">
        <f>SUM(C520+C521+C522+C523+C524+C525+C526+C527+C528)</f>
        <v>1858</v>
      </c>
      <c r="D519" s="234">
        <f>SUM(D520+D521+D522+D523+D524+D525+D526+D527+D528)</f>
        <v>4930</v>
      </c>
      <c r="E519" s="234">
        <f>SUM(E520+E521+E522+E523+E524+E525+E526+E527+E528)</f>
        <v>4930</v>
      </c>
      <c r="F519" s="234">
        <f>SUM(F520+F521+F522+F523+F524+F525+F526+F527+F528)</f>
        <v>2744</v>
      </c>
      <c r="G519" s="225">
        <f t="shared" si="21"/>
        <v>147.68568353067815</v>
      </c>
      <c r="H519" s="226">
        <f t="shared" si="22"/>
        <v>55.659229208924955</v>
      </c>
      <c r="ALX519" s="70"/>
      <c r="ALY519"/>
      <c r="ALZ519"/>
      <c r="AMA519"/>
      <c r="AMB519"/>
      <c r="AMC519"/>
      <c r="AMD519"/>
      <c r="AME519"/>
      <c r="AMF519"/>
      <c r="AMG519"/>
      <c r="AMH519"/>
      <c r="AMI519"/>
      <c r="AMJ519"/>
    </row>
    <row r="520" spans="1:1024" s="85" customFormat="1" x14ac:dyDescent="0.25">
      <c r="A520" s="464" t="s">
        <v>45</v>
      </c>
      <c r="B520" s="180" t="s">
        <v>46</v>
      </c>
      <c r="C520" s="181"/>
      <c r="D520" s="182">
        <v>700</v>
      </c>
      <c r="E520" s="182">
        <v>700</v>
      </c>
      <c r="F520" s="182">
        <v>10</v>
      </c>
      <c r="G520" s="230" t="e">
        <f t="shared" si="21"/>
        <v>#DIV/0!</v>
      </c>
      <c r="H520" s="231">
        <f t="shared" si="22"/>
        <v>1.4285714285714286</v>
      </c>
      <c r="ALX520" s="70"/>
      <c r="ALY520"/>
      <c r="ALZ520"/>
      <c r="AMA520"/>
      <c r="AMB520"/>
      <c r="AMC520"/>
      <c r="AMD520"/>
      <c r="AME520"/>
      <c r="AMF520"/>
      <c r="AMG520"/>
      <c r="AMH520"/>
      <c r="AMI520"/>
      <c r="AMJ520"/>
    </row>
    <row r="521" spans="1:1024" s="85" customFormat="1" x14ac:dyDescent="0.25">
      <c r="A521" s="464" t="s">
        <v>52</v>
      </c>
      <c r="B521" s="180" t="s">
        <v>215</v>
      </c>
      <c r="C521" s="181">
        <v>0</v>
      </c>
      <c r="D521" s="182">
        <v>1500</v>
      </c>
      <c r="E521" s="182">
        <v>1500</v>
      </c>
      <c r="F521" s="182">
        <v>0</v>
      </c>
      <c r="G521" s="230" t="e">
        <f t="shared" si="21"/>
        <v>#DIV/0!</v>
      </c>
      <c r="H521" s="231">
        <f t="shared" si="22"/>
        <v>0</v>
      </c>
      <c r="ALX521" s="70"/>
      <c r="ALY521"/>
      <c r="ALZ521"/>
      <c r="AMA521"/>
      <c r="AMB521"/>
      <c r="AMC521"/>
      <c r="AMD521"/>
      <c r="AME521"/>
      <c r="AMF521"/>
      <c r="AMG521"/>
      <c r="AMH521"/>
      <c r="AMI521"/>
      <c r="AMJ521"/>
    </row>
    <row r="522" spans="1:1024" s="85" customFormat="1" x14ac:dyDescent="0.25">
      <c r="A522" s="464" t="s">
        <v>251</v>
      </c>
      <c r="B522" s="180" t="s">
        <v>54</v>
      </c>
      <c r="C522" s="181">
        <v>265</v>
      </c>
      <c r="D522" s="182">
        <v>830</v>
      </c>
      <c r="E522" s="182">
        <v>830</v>
      </c>
      <c r="F522" s="182">
        <v>236</v>
      </c>
      <c r="G522" s="230">
        <f t="shared" si="21"/>
        <v>89.056603773584911</v>
      </c>
      <c r="H522" s="231">
        <f t="shared" si="22"/>
        <v>28.433734939759038</v>
      </c>
      <c r="ALX522" s="70"/>
      <c r="ALY522"/>
      <c r="ALZ522"/>
      <c r="AMA522"/>
      <c r="AMB522"/>
      <c r="AMC522"/>
      <c r="AMD522"/>
      <c r="AME522"/>
      <c r="AMF522"/>
      <c r="AMG522"/>
      <c r="AMH522"/>
      <c r="AMI522"/>
      <c r="AMJ522"/>
    </row>
    <row r="523" spans="1:1024" s="85" customFormat="1" x14ac:dyDescent="0.25">
      <c r="A523" s="464">
        <v>3231</v>
      </c>
      <c r="B523" s="180" t="s">
        <v>252</v>
      </c>
      <c r="C523" s="181">
        <v>199</v>
      </c>
      <c r="D523" s="182">
        <v>200</v>
      </c>
      <c r="E523" s="182">
        <v>200</v>
      </c>
      <c r="F523" s="182"/>
      <c r="G523" s="230">
        <f t="shared" si="21"/>
        <v>0</v>
      </c>
      <c r="H523" s="231">
        <f t="shared" si="22"/>
        <v>0</v>
      </c>
      <c r="ALX523" s="70"/>
      <c r="ALY523"/>
      <c r="ALZ523"/>
      <c r="AMA523"/>
      <c r="AMB523"/>
      <c r="AMC523"/>
      <c r="AMD523"/>
      <c r="AME523"/>
      <c r="AMF523"/>
      <c r="AMG523"/>
      <c r="AMH523"/>
      <c r="AMI523"/>
      <c r="AMJ523"/>
    </row>
    <row r="524" spans="1:1024" s="85" customFormat="1" x14ac:dyDescent="0.25">
      <c r="A524" s="464" t="s">
        <v>253</v>
      </c>
      <c r="B524" s="180" t="s">
        <v>173</v>
      </c>
      <c r="C524" s="181"/>
      <c r="D524" s="182"/>
      <c r="E524" s="182"/>
      <c r="F524" s="182">
        <v>48</v>
      </c>
      <c r="G524" s="230"/>
      <c r="H524" s="231"/>
      <c r="ALX524" s="70"/>
      <c r="ALY524"/>
      <c r="ALZ524"/>
      <c r="AMA524"/>
      <c r="AMB524"/>
      <c r="AMC524"/>
      <c r="AMD524"/>
      <c r="AME524"/>
      <c r="AMF524"/>
      <c r="AMG524"/>
      <c r="AMH524"/>
      <c r="AMI524"/>
      <c r="AMJ524"/>
    </row>
    <row r="525" spans="1:1024" s="85" customFormat="1" x14ac:dyDescent="0.25">
      <c r="A525" s="465">
        <v>3239</v>
      </c>
      <c r="B525" s="466" t="s">
        <v>75</v>
      </c>
      <c r="C525" s="181">
        <v>1394</v>
      </c>
      <c r="D525" s="182">
        <v>1700</v>
      </c>
      <c r="E525" s="182">
        <v>1700</v>
      </c>
      <c r="F525" s="182">
        <v>1133</v>
      </c>
      <c r="G525" s="230">
        <f>F525/C525*100</f>
        <v>81.276901004304165</v>
      </c>
      <c r="H525" s="231">
        <f>F525/E525*100</f>
        <v>66.64705882352942</v>
      </c>
      <c r="ALX525" s="70"/>
      <c r="ALY525"/>
      <c r="ALZ525"/>
      <c r="AMA525"/>
      <c r="AMB525"/>
      <c r="AMC525"/>
      <c r="AMD525"/>
      <c r="AME525"/>
      <c r="AMF525"/>
      <c r="AMG525"/>
      <c r="AMH525"/>
      <c r="AMI525"/>
      <c r="AMJ525"/>
    </row>
    <row r="526" spans="1:1024" s="85" customFormat="1" x14ac:dyDescent="0.25">
      <c r="A526" s="465" t="s">
        <v>254</v>
      </c>
      <c r="B526" s="466" t="s">
        <v>255</v>
      </c>
      <c r="C526" s="181">
        <v>0</v>
      </c>
      <c r="D526" s="182"/>
      <c r="E526" s="182"/>
      <c r="F526" s="182"/>
      <c r="G526" s="230" t="e">
        <f>F526/C526*100</f>
        <v>#DIV/0!</v>
      </c>
      <c r="H526" s="231" t="e">
        <f>F526/E526*100</f>
        <v>#DIV/0!</v>
      </c>
      <c r="ALX526" s="70"/>
      <c r="ALY526"/>
      <c r="ALZ526"/>
      <c r="AMA526"/>
      <c r="AMB526"/>
      <c r="AMC526"/>
      <c r="AMD526"/>
      <c r="AME526"/>
      <c r="AMF526"/>
      <c r="AMG526"/>
      <c r="AMH526"/>
      <c r="AMI526"/>
      <c r="AMJ526"/>
    </row>
    <row r="527" spans="1:1024" s="85" customFormat="1" x14ac:dyDescent="0.25">
      <c r="A527" s="465" t="s">
        <v>81</v>
      </c>
      <c r="B527" s="466" t="s">
        <v>82</v>
      </c>
      <c r="C527" s="181"/>
      <c r="D527" s="182"/>
      <c r="E527" s="182"/>
      <c r="F527" s="182">
        <v>1317</v>
      </c>
      <c r="G527" s="230"/>
      <c r="H527" s="231"/>
      <c r="ALX527" s="70"/>
      <c r="ALY527"/>
      <c r="ALZ527"/>
      <c r="AMA527"/>
      <c r="AMB527"/>
      <c r="AMC527"/>
      <c r="AMD527"/>
      <c r="AME527"/>
      <c r="AMF527"/>
      <c r="AMG527"/>
      <c r="AMH527"/>
      <c r="AMI527"/>
      <c r="AMJ527"/>
    </row>
    <row r="528" spans="1:1024" s="85" customFormat="1" x14ac:dyDescent="0.25">
      <c r="A528" s="465" t="s">
        <v>86</v>
      </c>
      <c r="B528" s="466" t="s">
        <v>256</v>
      </c>
      <c r="C528" s="181">
        <v>0</v>
      </c>
      <c r="D528" s="182"/>
      <c r="E528" s="182"/>
      <c r="F528" s="182"/>
      <c r="G528" s="230" t="e">
        <f>F528/C528*100</f>
        <v>#DIV/0!</v>
      </c>
      <c r="H528" s="231" t="e">
        <f>F528/E528*100</f>
        <v>#DIV/0!</v>
      </c>
      <c r="ALX528" s="70"/>
      <c r="ALY528"/>
      <c r="ALZ528"/>
      <c r="AMA528"/>
      <c r="AMB528"/>
      <c r="AMC528"/>
      <c r="AMD528"/>
      <c r="AME528"/>
      <c r="AMF528"/>
      <c r="AMG528"/>
      <c r="AMH528"/>
      <c r="AMI528"/>
      <c r="AMJ528"/>
    </row>
    <row r="529" spans="1:1024" s="85" customFormat="1" x14ac:dyDescent="0.25">
      <c r="A529" s="467" t="s">
        <v>257</v>
      </c>
      <c r="B529" s="468" t="s">
        <v>258</v>
      </c>
      <c r="C529" s="469">
        <f>C530</f>
        <v>0</v>
      </c>
      <c r="D529" s="469">
        <f>D530</f>
        <v>0</v>
      </c>
      <c r="E529" s="469">
        <f>E530</f>
        <v>0</v>
      </c>
      <c r="F529" s="469">
        <f>F530</f>
        <v>0</v>
      </c>
      <c r="G529" s="470"/>
      <c r="H529" s="471"/>
      <c r="ALX529" s="70"/>
      <c r="ALY529"/>
      <c r="ALZ529"/>
      <c r="AMA529"/>
      <c r="AMB529"/>
      <c r="AMC529"/>
      <c r="AMD529"/>
      <c r="AME529"/>
      <c r="AMF529"/>
      <c r="AMG529"/>
      <c r="AMH529"/>
      <c r="AMI529"/>
      <c r="AMJ529"/>
    </row>
    <row r="530" spans="1:1024" s="85" customFormat="1" x14ac:dyDescent="0.25">
      <c r="A530" s="465" t="s">
        <v>259</v>
      </c>
      <c r="B530" s="466" t="s">
        <v>260</v>
      </c>
      <c r="C530" s="181"/>
      <c r="D530" s="182">
        <v>0</v>
      </c>
      <c r="E530" s="182">
        <v>0</v>
      </c>
      <c r="F530" s="182">
        <v>0</v>
      </c>
      <c r="G530" s="230"/>
      <c r="H530" s="231"/>
      <c r="ALX530" s="70"/>
      <c r="ALY530"/>
      <c r="ALZ530"/>
      <c r="AMA530"/>
      <c r="AMB530"/>
      <c r="AMC530"/>
      <c r="AMD530"/>
      <c r="AME530"/>
      <c r="AMF530"/>
      <c r="AMG530"/>
      <c r="AMH530"/>
      <c r="AMI530"/>
      <c r="AMJ530"/>
    </row>
    <row r="531" spans="1:1024" s="85" customFormat="1" x14ac:dyDescent="0.25">
      <c r="A531" s="223">
        <v>42</v>
      </c>
      <c r="B531" s="224" t="s">
        <v>261</v>
      </c>
      <c r="C531" s="234">
        <f>C532</f>
        <v>0</v>
      </c>
      <c r="D531" s="234">
        <f>D532</f>
        <v>0</v>
      </c>
      <c r="E531" s="234">
        <f>E532</f>
        <v>0</v>
      </c>
      <c r="F531" s="234">
        <f>F532</f>
        <v>0</v>
      </c>
      <c r="G531" s="225" t="e">
        <f>F531/C531*100</f>
        <v>#DIV/0!</v>
      </c>
      <c r="H531" s="226" t="e">
        <f>F531/E531*100</f>
        <v>#DIV/0!</v>
      </c>
      <c r="ALX531" s="70"/>
      <c r="ALY531"/>
      <c r="ALZ531"/>
      <c r="AMA531"/>
      <c r="AMB531"/>
      <c r="AMC531"/>
      <c r="AMD531"/>
      <c r="AME531"/>
      <c r="AMF531"/>
      <c r="AMG531"/>
      <c r="AMH531"/>
      <c r="AMI531"/>
      <c r="AMJ531"/>
    </row>
    <row r="532" spans="1:1024" s="85" customFormat="1" x14ac:dyDescent="0.25">
      <c r="A532" s="209">
        <v>4221</v>
      </c>
      <c r="B532" s="210" t="s">
        <v>103</v>
      </c>
      <c r="C532" s="211">
        <v>0</v>
      </c>
      <c r="D532" s="369">
        <v>0</v>
      </c>
      <c r="E532" s="369">
        <v>0</v>
      </c>
      <c r="F532" s="369">
        <v>0</v>
      </c>
      <c r="G532" s="230" t="e">
        <f>F532/C532*100</f>
        <v>#DIV/0!</v>
      </c>
      <c r="H532" s="231" t="e">
        <f>F532/E532*100</f>
        <v>#DIV/0!</v>
      </c>
      <c r="ALX532" s="70"/>
      <c r="ALY532"/>
      <c r="ALZ532"/>
      <c r="AMA532"/>
      <c r="AMB532"/>
      <c r="AMC532"/>
      <c r="AMD532"/>
      <c r="AME532"/>
      <c r="AMF532"/>
      <c r="AMG532"/>
      <c r="AMH532"/>
      <c r="AMI532"/>
      <c r="AMJ532"/>
    </row>
    <row r="533" spans="1:1024" s="85" customFormat="1" x14ac:dyDescent="0.25">
      <c r="A533" s="633" t="s">
        <v>262</v>
      </c>
      <c r="B533" s="633"/>
      <c r="C533" s="472">
        <f>SUM(C514+C518+C529+C531)</f>
        <v>1858</v>
      </c>
      <c r="D533" s="472">
        <f>SUM(D514+D518+D529+D531)</f>
        <v>5400</v>
      </c>
      <c r="E533" s="472">
        <f>SUM(E514+E518+E529+E531)</f>
        <v>5400</v>
      </c>
      <c r="F533" s="472">
        <f>SUM(F514+F518+F529+F531)</f>
        <v>2744</v>
      </c>
      <c r="G533" s="276">
        <f>F533/C533*100</f>
        <v>147.68568353067815</v>
      </c>
      <c r="H533" s="338">
        <f>F533/E533*100</f>
        <v>50.81481481481481</v>
      </c>
      <c r="ALX533" s="70"/>
      <c r="ALY533"/>
      <c r="ALZ533"/>
      <c r="AMA533"/>
      <c r="AMB533"/>
      <c r="AMC533"/>
      <c r="AMD533"/>
      <c r="AME533"/>
      <c r="AMF533"/>
      <c r="AMG533"/>
      <c r="AMH533"/>
      <c r="AMI533"/>
      <c r="AMJ533"/>
    </row>
    <row r="534" spans="1:1024" s="85" customFormat="1" x14ac:dyDescent="0.25">
      <c r="A534" s="209"/>
      <c r="B534" s="210"/>
      <c r="C534" s="211"/>
      <c r="D534" s="369"/>
      <c r="E534" s="369"/>
      <c r="F534" s="369"/>
      <c r="G534" s="230"/>
      <c r="H534" s="231"/>
      <c r="ALX534" s="70"/>
      <c r="ALY534"/>
      <c r="ALZ534"/>
      <c r="AMA534"/>
      <c r="AMB534"/>
      <c r="AMC534"/>
      <c r="AMD534"/>
      <c r="AME534"/>
      <c r="AMF534"/>
      <c r="AMG534"/>
      <c r="AMH534"/>
      <c r="AMI534"/>
      <c r="AMJ534"/>
    </row>
    <row r="535" spans="1:1024" x14ac:dyDescent="0.25">
      <c r="A535" s="459" t="s">
        <v>263</v>
      </c>
      <c r="B535" s="460"/>
      <c r="C535" s="460"/>
      <c r="D535" s="460"/>
      <c r="E535" s="460"/>
      <c r="F535" s="460"/>
      <c r="G535" s="263"/>
      <c r="H535" s="263"/>
    </row>
    <row r="536" spans="1:1024" x14ac:dyDescent="0.25">
      <c r="A536" s="461" t="s">
        <v>264</v>
      </c>
      <c r="B536" s="462"/>
      <c r="C536" s="462"/>
      <c r="D536" s="462"/>
      <c r="E536" s="462"/>
      <c r="F536" s="462"/>
      <c r="G536" s="463"/>
      <c r="H536" s="463"/>
    </row>
    <row r="537" spans="1:1024" ht="15" customHeight="1" x14ac:dyDescent="0.25">
      <c r="A537" s="619" t="s">
        <v>33</v>
      </c>
      <c r="B537" s="619" t="s">
        <v>4</v>
      </c>
      <c r="C537" s="619" t="s">
        <v>5</v>
      </c>
      <c r="D537" s="636" t="s">
        <v>6</v>
      </c>
      <c r="E537" s="636" t="s">
        <v>7</v>
      </c>
      <c r="F537" s="636" t="s">
        <v>8</v>
      </c>
      <c r="G537" s="636" t="s">
        <v>9</v>
      </c>
      <c r="H537" s="636" t="s">
        <v>9</v>
      </c>
    </row>
    <row r="538" spans="1:1024" ht="36" customHeight="1" x14ac:dyDescent="0.25">
      <c r="A538" s="619"/>
      <c r="B538" s="619"/>
      <c r="C538" s="619"/>
      <c r="D538" s="636"/>
      <c r="E538" s="636"/>
      <c r="F538" s="636"/>
      <c r="G538" s="636"/>
      <c r="H538" s="636"/>
    </row>
    <row r="539" spans="1:1024" ht="20.25" customHeight="1" x14ac:dyDescent="0.25">
      <c r="A539" s="619">
        <v>1</v>
      </c>
      <c r="B539" s="619"/>
      <c r="C539" s="173">
        <v>2</v>
      </c>
      <c r="D539" s="174">
        <v>3</v>
      </c>
      <c r="E539" s="174">
        <v>4</v>
      </c>
      <c r="F539" s="174">
        <v>5</v>
      </c>
      <c r="G539" s="174" t="s">
        <v>10</v>
      </c>
      <c r="H539" s="174" t="s">
        <v>11</v>
      </c>
    </row>
    <row r="540" spans="1:1024" x14ac:dyDescent="0.25">
      <c r="A540" s="335">
        <v>32</v>
      </c>
      <c r="B540" s="336" t="s">
        <v>43</v>
      </c>
      <c r="C540" s="372">
        <f>C541</f>
        <v>0</v>
      </c>
      <c r="D540" s="372">
        <f>D541</f>
        <v>0</v>
      </c>
      <c r="E540" s="372">
        <f>E541</f>
        <v>0</v>
      </c>
      <c r="F540" s="371">
        <f>F541</f>
        <v>0</v>
      </c>
      <c r="G540" s="325">
        <v>0</v>
      </c>
      <c r="H540" s="326">
        <v>0</v>
      </c>
    </row>
    <row r="541" spans="1:1024" x14ac:dyDescent="0.25">
      <c r="A541" s="223">
        <v>324</v>
      </c>
      <c r="B541" s="224" t="s">
        <v>265</v>
      </c>
      <c r="C541" s="234">
        <f>SUM(C542:C542)</f>
        <v>0</v>
      </c>
      <c r="D541" s="234">
        <f>SUM(D542:D542)</f>
        <v>0</v>
      </c>
      <c r="E541" s="234">
        <f>SUM(E542:E542)</f>
        <v>0</v>
      </c>
      <c r="F541" s="234">
        <f>SUM(F542:F542)</f>
        <v>0</v>
      </c>
      <c r="G541" s="225">
        <v>0</v>
      </c>
      <c r="H541" s="226" t="e">
        <f>#REF!</f>
        <v>#REF!</v>
      </c>
    </row>
    <row r="542" spans="1:1024" x14ac:dyDescent="0.25">
      <c r="A542" s="473" t="s">
        <v>254</v>
      </c>
      <c r="B542" s="368" t="s">
        <v>265</v>
      </c>
      <c r="C542" s="211">
        <v>0</v>
      </c>
      <c r="D542" s="212"/>
      <c r="E542" s="212"/>
      <c r="F542" s="212"/>
      <c r="G542" s="213">
        <v>0</v>
      </c>
      <c r="H542" s="214">
        <v>0</v>
      </c>
    </row>
    <row r="543" spans="1:1024" x14ac:dyDescent="0.25">
      <c r="A543" s="633" t="s">
        <v>262</v>
      </c>
      <c r="B543" s="633"/>
      <c r="C543" s="472">
        <f>SUM(C541)</f>
        <v>0</v>
      </c>
      <c r="D543" s="472">
        <f>SUM(D541)</f>
        <v>0</v>
      </c>
      <c r="E543" s="472">
        <f>SUM(E541)</f>
        <v>0</v>
      </c>
      <c r="F543" s="472">
        <f>SUM(F541)</f>
        <v>0</v>
      </c>
      <c r="G543" s="474"/>
      <c r="H543" s="474">
        <v>0</v>
      </c>
    </row>
    <row r="544" spans="1:1024" x14ac:dyDescent="0.25">
      <c r="A544" s="475"/>
      <c r="B544" s="476"/>
      <c r="C544" s="477"/>
      <c r="D544" s="477"/>
      <c r="E544" s="477"/>
      <c r="F544" s="477"/>
      <c r="G544" s="475"/>
      <c r="H544" s="475"/>
    </row>
    <row r="545" spans="1:8" x14ac:dyDescent="0.25">
      <c r="A545" s="459" t="s">
        <v>266</v>
      </c>
      <c r="B545" s="460"/>
      <c r="C545" s="460"/>
      <c r="D545" s="460"/>
      <c r="E545" s="460"/>
      <c r="F545" s="460"/>
      <c r="G545" s="263"/>
      <c r="H545" s="263"/>
    </row>
    <row r="546" spans="1:8" x14ac:dyDescent="0.25">
      <c r="A546" s="461" t="s">
        <v>267</v>
      </c>
      <c r="B546" s="462"/>
      <c r="C546" s="462"/>
      <c r="D546" s="462"/>
      <c r="E546" s="462"/>
      <c r="F546" s="462"/>
      <c r="G546" s="463"/>
      <c r="H546" s="463"/>
    </row>
    <row r="547" spans="1:8" ht="15" customHeight="1" x14ac:dyDescent="0.25">
      <c r="A547" s="619" t="s">
        <v>33</v>
      </c>
      <c r="B547" s="619" t="s">
        <v>4</v>
      </c>
      <c r="C547" s="619" t="s">
        <v>5</v>
      </c>
      <c r="D547" s="636" t="s">
        <v>6</v>
      </c>
      <c r="E547" s="636" t="s">
        <v>7</v>
      </c>
      <c r="F547" s="636" t="s">
        <v>8</v>
      </c>
      <c r="G547" s="636" t="s">
        <v>9</v>
      </c>
      <c r="H547" s="636" t="s">
        <v>9</v>
      </c>
    </row>
    <row r="548" spans="1:8" ht="33.4" customHeight="1" x14ac:dyDescent="0.25">
      <c r="A548" s="619"/>
      <c r="B548" s="619"/>
      <c r="C548" s="619"/>
      <c r="D548" s="636"/>
      <c r="E548" s="636"/>
      <c r="F548" s="636"/>
      <c r="G548" s="636"/>
      <c r="H548" s="636"/>
    </row>
    <row r="549" spans="1:8" ht="19.5" customHeight="1" x14ac:dyDescent="0.25">
      <c r="A549" s="619">
        <v>1</v>
      </c>
      <c r="B549" s="619"/>
      <c r="C549" s="173">
        <v>2</v>
      </c>
      <c r="D549" s="174">
        <v>3</v>
      </c>
      <c r="E549" s="174">
        <v>4</v>
      </c>
      <c r="F549" s="174">
        <v>5</v>
      </c>
      <c r="G549" s="174" t="s">
        <v>10</v>
      </c>
      <c r="H549" s="174" t="s">
        <v>11</v>
      </c>
    </row>
    <row r="550" spans="1:8" x14ac:dyDescent="0.25">
      <c r="A550" s="323">
        <v>32</v>
      </c>
      <c r="B550" s="324" t="s">
        <v>43</v>
      </c>
      <c r="C550" s="371">
        <f>SUM(C551,C553,C555,C560)</f>
        <v>779</v>
      </c>
      <c r="D550" s="371">
        <f>SUM(D551,D553,D555,D560)</f>
        <v>0</v>
      </c>
      <c r="E550" s="371">
        <f>SUM(E551,E553,E555,E560)</f>
        <v>0</v>
      </c>
      <c r="F550" s="371">
        <f>SUM(F551,F553,F555,F560)</f>
        <v>0</v>
      </c>
      <c r="G550" s="325">
        <f t="shared" ref="G550:G563" si="23">F550/C550*100</f>
        <v>0</v>
      </c>
      <c r="H550" s="326" t="e">
        <f t="shared" ref="H550:H563" si="24">F550/E550*100</f>
        <v>#DIV/0!</v>
      </c>
    </row>
    <row r="551" spans="1:8" x14ac:dyDescent="0.25">
      <c r="A551" s="223">
        <v>321</v>
      </c>
      <c r="B551" s="224" t="s">
        <v>44</v>
      </c>
      <c r="C551" s="234">
        <f>C552</f>
        <v>0</v>
      </c>
      <c r="D551" s="234">
        <f>SUM(D552:D557)</f>
        <v>0</v>
      </c>
      <c r="E551" s="234">
        <f>SUM(E552:E557)</f>
        <v>0</v>
      </c>
      <c r="F551" s="234">
        <f>SUM(F552)</f>
        <v>0</v>
      </c>
      <c r="G551" s="225" t="e">
        <f t="shared" si="23"/>
        <v>#DIV/0!</v>
      </c>
      <c r="H551" s="226" t="e">
        <f t="shared" si="24"/>
        <v>#DIV/0!</v>
      </c>
    </row>
    <row r="552" spans="1:8" x14ac:dyDescent="0.25">
      <c r="A552" s="464" t="s">
        <v>45</v>
      </c>
      <c r="B552" s="180" t="s">
        <v>46</v>
      </c>
      <c r="C552" s="181"/>
      <c r="D552" s="182"/>
      <c r="E552" s="182">
        <f>C559</f>
        <v>0</v>
      </c>
      <c r="F552" s="182"/>
      <c r="G552" s="230" t="e">
        <f t="shared" si="23"/>
        <v>#DIV/0!</v>
      </c>
      <c r="H552" s="231" t="e">
        <f t="shared" si="24"/>
        <v>#DIV/0!</v>
      </c>
    </row>
    <row r="553" spans="1:8" x14ac:dyDescent="0.25">
      <c r="A553" s="478" t="s">
        <v>268</v>
      </c>
      <c r="B553" s="331" t="s">
        <v>269</v>
      </c>
      <c r="C553" s="479">
        <f>C554</f>
        <v>0</v>
      </c>
      <c r="D553" s="353"/>
      <c r="E553" s="353"/>
      <c r="F553" s="353"/>
      <c r="G553" s="225" t="e">
        <f t="shared" si="23"/>
        <v>#DIV/0!</v>
      </c>
      <c r="H553" s="226" t="e">
        <f t="shared" si="24"/>
        <v>#DIV/0!</v>
      </c>
    </row>
    <row r="554" spans="1:8" x14ac:dyDescent="0.25">
      <c r="A554" s="464" t="s">
        <v>251</v>
      </c>
      <c r="B554" s="180" t="s">
        <v>167</v>
      </c>
      <c r="C554" s="181">
        <v>0</v>
      </c>
      <c r="D554" s="182"/>
      <c r="E554" s="182"/>
      <c r="F554" s="182"/>
      <c r="G554" s="230" t="e">
        <f t="shared" si="23"/>
        <v>#DIV/0!</v>
      </c>
      <c r="H554" s="231" t="e">
        <f t="shared" si="24"/>
        <v>#DIV/0!</v>
      </c>
    </row>
    <row r="555" spans="1:8" x14ac:dyDescent="0.25">
      <c r="A555" s="478" t="s">
        <v>270</v>
      </c>
      <c r="B555" s="331" t="s">
        <v>61</v>
      </c>
      <c r="C555" s="479">
        <f>SUM(C556:C557)</f>
        <v>779</v>
      </c>
      <c r="D555" s="353"/>
      <c r="E555" s="353"/>
      <c r="F555" s="353">
        <f>F556+F557</f>
        <v>0</v>
      </c>
      <c r="G555" s="225">
        <f t="shared" si="23"/>
        <v>0</v>
      </c>
      <c r="H555" s="226" t="e">
        <f t="shared" si="24"/>
        <v>#DIV/0!</v>
      </c>
    </row>
    <row r="556" spans="1:8" x14ac:dyDescent="0.25">
      <c r="A556" s="464">
        <v>3231</v>
      </c>
      <c r="B556" s="180" t="s">
        <v>252</v>
      </c>
      <c r="C556" s="181">
        <v>779</v>
      </c>
      <c r="D556" s="182"/>
      <c r="E556" s="182"/>
      <c r="F556" s="182"/>
      <c r="G556" s="230">
        <f t="shared" si="23"/>
        <v>0</v>
      </c>
      <c r="H556" s="231" t="e">
        <f t="shared" si="24"/>
        <v>#DIV/0!</v>
      </c>
    </row>
    <row r="557" spans="1:8" x14ac:dyDescent="0.25">
      <c r="A557" s="465">
        <v>3239</v>
      </c>
      <c r="B557" s="466" t="s">
        <v>75</v>
      </c>
      <c r="C557" s="181">
        <v>0</v>
      </c>
      <c r="D557" s="182"/>
      <c r="E557" s="182"/>
      <c r="F557" s="182"/>
      <c r="G557" s="230" t="e">
        <f t="shared" si="23"/>
        <v>#DIV/0!</v>
      </c>
      <c r="H557" s="231" t="e">
        <f t="shared" si="24"/>
        <v>#DIV/0!</v>
      </c>
    </row>
    <row r="558" spans="1:8" x14ac:dyDescent="0.25">
      <c r="A558" s="480" t="s">
        <v>271</v>
      </c>
      <c r="B558" s="481"/>
      <c r="C558" s="479">
        <f>C559</f>
        <v>0</v>
      </c>
      <c r="D558" s="353"/>
      <c r="E558" s="353"/>
      <c r="F558" s="353"/>
      <c r="G558" s="225" t="e">
        <f t="shared" si="23"/>
        <v>#DIV/0!</v>
      </c>
      <c r="H558" s="226" t="e">
        <f t="shared" si="24"/>
        <v>#DIV/0!</v>
      </c>
    </row>
    <row r="559" spans="1:8" x14ac:dyDescent="0.25">
      <c r="A559" s="465" t="s">
        <v>254</v>
      </c>
      <c r="B559" s="466" t="s">
        <v>255</v>
      </c>
      <c r="C559" s="181">
        <v>0</v>
      </c>
      <c r="D559" s="182"/>
      <c r="E559" s="182"/>
      <c r="F559" s="182"/>
      <c r="G559" s="230" t="e">
        <f t="shared" si="23"/>
        <v>#DIV/0!</v>
      </c>
      <c r="H559" s="231" t="e">
        <f t="shared" si="24"/>
        <v>#DIV/0!</v>
      </c>
    </row>
    <row r="560" spans="1:8" x14ac:dyDescent="0.25">
      <c r="A560" s="480" t="s">
        <v>272</v>
      </c>
      <c r="B560" s="481" t="s">
        <v>256</v>
      </c>
      <c r="C560" s="479">
        <v>0</v>
      </c>
      <c r="D560" s="353"/>
      <c r="E560" s="353"/>
      <c r="F560" s="353"/>
      <c r="G560" s="225" t="e">
        <f t="shared" si="23"/>
        <v>#DIV/0!</v>
      </c>
      <c r="H560" s="226" t="e">
        <f t="shared" si="24"/>
        <v>#DIV/0!</v>
      </c>
    </row>
    <row r="561" spans="1:8" x14ac:dyDescent="0.25">
      <c r="A561" s="465" t="s">
        <v>273</v>
      </c>
      <c r="B561" s="466" t="s">
        <v>80</v>
      </c>
      <c r="C561" s="382">
        <v>0</v>
      </c>
      <c r="D561" s="229"/>
      <c r="E561" s="229"/>
      <c r="F561" s="229"/>
      <c r="G561" s="230" t="e">
        <f t="shared" si="23"/>
        <v>#DIV/0!</v>
      </c>
      <c r="H561" s="231" t="e">
        <f t="shared" si="24"/>
        <v>#DIV/0!</v>
      </c>
    </row>
    <row r="562" spans="1:8" x14ac:dyDescent="0.25">
      <c r="A562" s="465" t="s">
        <v>81</v>
      </c>
      <c r="B562" s="466" t="s">
        <v>82</v>
      </c>
      <c r="C562" s="382">
        <v>0</v>
      </c>
      <c r="D562" s="229"/>
      <c r="E562" s="229"/>
      <c r="F562" s="229"/>
      <c r="G562" s="230" t="e">
        <f t="shared" si="23"/>
        <v>#DIV/0!</v>
      </c>
      <c r="H562" s="231" t="e">
        <f t="shared" si="24"/>
        <v>#DIV/0!</v>
      </c>
    </row>
    <row r="563" spans="1:8" x14ac:dyDescent="0.25">
      <c r="A563" s="482" t="s">
        <v>86</v>
      </c>
      <c r="B563" s="483" t="s">
        <v>256</v>
      </c>
      <c r="C563" s="211">
        <v>0</v>
      </c>
      <c r="D563" s="212"/>
      <c r="E563" s="212"/>
      <c r="F563" s="212"/>
      <c r="G563" s="259" t="e">
        <f t="shared" si="23"/>
        <v>#DIV/0!</v>
      </c>
      <c r="H563" s="260" t="e">
        <f t="shared" si="24"/>
        <v>#DIV/0!</v>
      </c>
    </row>
    <row r="564" spans="1:8" x14ac:dyDescent="0.25">
      <c r="A564" s="484" t="s">
        <v>274</v>
      </c>
      <c r="B564" s="485" t="s">
        <v>275</v>
      </c>
      <c r="C564" s="486">
        <v>0</v>
      </c>
      <c r="D564" s="487">
        <v>0</v>
      </c>
      <c r="E564" s="487">
        <v>0</v>
      </c>
      <c r="F564" s="487">
        <v>563</v>
      </c>
      <c r="G564" s="488"/>
      <c r="H564" s="489"/>
    </row>
    <row r="565" spans="1:8" x14ac:dyDescent="0.25">
      <c r="A565" s="482" t="s">
        <v>276</v>
      </c>
      <c r="B565" s="483" t="s">
        <v>277</v>
      </c>
      <c r="C565" s="211"/>
      <c r="D565" s="212"/>
      <c r="E565" s="212"/>
      <c r="F565" s="212"/>
      <c r="G565" s="259"/>
      <c r="H565" s="260"/>
    </row>
    <row r="566" spans="1:8" x14ac:dyDescent="0.25">
      <c r="A566" s="633" t="s">
        <v>262</v>
      </c>
      <c r="B566" s="633"/>
      <c r="C566" s="472">
        <f>SUM(C550+C564)</f>
        <v>779</v>
      </c>
      <c r="D566" s="472">
        <f>SUM(D550+D564)</f>
        <v>0</v>
      </c>
      <c r="E566" s="472">
        <f>SUM(E550+E564)</f>
        <v>0</v>
      </c>
      <c r="F566" s="472">
        <f>SUM(F550+F564)</f>
        <v>563</v>
      </c>
      <c r="G566" s="291">
        <f>F566/C566*100</f>
        <v>72.27214377406932</v>
      </c>
      <c r="H566" s="292" t="e">
        <f>F566/E566*100</f>
        <v>#DIV/0!</v>
      </c>
    </row>
    <row r="567" spans="1:8" x14ac:dyDescent="0.25">
      <c r="A567" s="475"/>
      <c r="B567" s="476"/>
      <c r="C567" s="477"/>
      <c r="D567" s="477"/>
      <c r="E567" s="477"/>
      <c r="F567" s="477"/>
      <c r="G567" s="475"/>
      <c r="H567" s="475"/>
    </row>
    <row r="568" spans="1:8" x14ac:dyDescent="0.25">
      <c r="A568" s="459" t="s">
        <v>212</v>
      </c>
      <c r="B568" s="460"/>
      <c r="C568" s="460"/>
      <c r="D568" s="460"/>
      <c r="E568" s="460"/>
      <c r="F568" s="460"/>
      <c r="G568" s="263"/>
      <c r="H568" s="263"/>
    </row>
    <row r="569" spans="1:8" x14ac:dyDescent="0.25">
      <c r="A569" s="461" t="s">
        <v>278</v>
      </c>
      <c r="B569" s="462"/>
      <c r="C569" s="462"/>
      <c r="D569" s="462"/>
      <c r="E569" s="462"/>
      <c r="F569" s="462"/>
      <c r="G569" s="463"/>
      <c r="H569" s="463"/>
    </row>
    <row r="570" spans="1:8" ht="15" customHeight="1" x14ac:dyDescent="0.25">
      <c r="A570" s="619" t="s">
        <v>33</v>
      </c>
      <c r="B570" s="619" t="s">
        <v>4</v>
      </c>
      <c r="C570" s="619" t="s">
        <v>5</v>
      </c>
      <c r="D570" s="636" t="s">
        <v>6</v>
      </c>
      <c r="E570" s="636" t="s">
        <v>7</v>
      </c>
      <c r="F570" s="636" t="s">
        <v>8</v>
      </c>
      <c r="G570" s="636" t="s">
        <v>9</v>
      </c>
      <c r="H570" s="636" t="s">
        <v>9</v>
      </c>
    </row>
    <row r="571" spans="1:8" ht="41.45" customHeight="1" x14ac:dyDescent="0.25">
      <c r="A571" s="619"/>
      <c r="B571" s="619"/>
      <c r="C571" s="619"/>
      <c r="D571" s="636"/>
      <c r="E571" s="636"/>
      <c r="F571" s="636"/>
      <c r="G571" s="636"/>
      <c r="H571" s="636"/>
    </row>
    <row r="572" spans="1:8" ht="18.75" customHeight="1" x14ac:dyDescent="0.25">
      <c r="A572" s="619">
        <v>1</v>
      </c>
      <c r="B572" s="619"/>
      <c r="C572" s="173">
        <v>2</v>
      </c>
      <c r="D572" s="174">
        <v>3</v>
      </c>
      <c r="E572" s="174">
        <v>4</v>
      </c>
      <c r="F572" s="174">
        <v>5</v>
      </c>
      <c r="G572" s="174" t="s">
        <v>10</v>
      </c>
      <c r="H572" s="174" t="s">
        <v>11</v>
      </c>
    </row>
    <row r="573" spans="1:8" x14ac:dyDescent="0.25">
      <c r="A573" s="335">
        <v>32</v>
      </c>
      <c r="B573" s="336" t="s">
        <v>43</v>
      </c>
      <c r="C573" s="372">
        <f>SUM(C574:C575)</f>
        <v>0</v>
      </c>
      <c r="D573" s="372">
        <f>SUM(D574:D575)</f>
        <v>36</v>
      </c>
      <c r="E573" s="372">
        <f>SUM(E574:E575)</f>
        <v>36</v>
      </c>
      <c r="F573" s="371">
        <f>SUM(F574:F575)</f>
        <v>0</v>
      </c>
      <c r="G573" s="325" t="e">
        <f>F573/C573*100</f>
        <v>#DIV/0!</v>
      </c>
      <c r="H573" s="326">
        <f>F573/E573*100</f>
        <v>0</v>
      </c>
    </row>
    <row r="574" spans="1:8" x14ac:dyDescent="0.25">
      <c r="A574" s="490" t="s">
        <v>74</v>
      </c>
      <c r="B574" s="363" t="s">
        <v>75</v>
      </c>
      <c r="C574" s="181"/>
      <c r="D574" s="182"/>
      <c r="E574" s="182"/>
      <c r="F574" s="182"/>
      <c r="G574" s="230" t="e">
        <f>F574/C574*100</f>
        <v>#DIV/0!</v>
      </c>
      <c r="H574" s="231" t="e">
        <f>F574/E574*100</f>
        <v>#DIV/0!</v>
      </c>
    </row>
    <row r="575" spans="1:8" x14ac:dyDescent="0.25">
      <c r="A575" s="473" t="s">
        <v>81</v>
      </c>
      <c r="B575" s="368" t="s">
        <v>82</v>
      </c>
      <c r="C575" s="211"/>
      <c r="D575" s="212">
        <v>36</v>
      </c>
      <c r="E575" s="212">
        <v>36</v>
      </c>
      <c r="F575" s="212"/>
      <c r="G575" s="259" t="e">
        <f>F575/C575*100</f>
        <v>#DIV/0!</v>
      </c>
      <c r="H575" s="260">
        <f>F575/E575*100</f>
        <v>0</v>
      </c>
    </row>
    <row r="576" spans="1:8" x14ac:dyDescent="0.25">
      <c r="A576" s="633" t="s">
        <v>262</v>
      </c>
      <c r="B576" s="633"/>
      <c r="C576" s="472">
        <f>C573</f>
        <v>0</v>
      </c>
      <c r="D576" s="472">
        <f>D573</f>
        <v>36</v>
      </c>
      <c r="E576" s="472">
        <f>E573</f>
        <v>36</v>
      </c>
      <c r="F576" s="472">
        <f>F573</f>
        <v>0</v>
      </c>
      <c r="G576" s="291" t="e">
        <f>F576/C576*100</f>
        <v>#DIV/0!</v>
      </c>
      <c r="H576" s="292">
        <f>F576/E576*100</f>
        <v>0</v>
      </c>
    </row>
    <row r="577" spans="1:9" x14ac:dyDescent="0.25">
      <c r="A577" s="491"/>
      <c r="B577" s="491"/>
      <c r="C577" s="492"/>
      <c r="D577" s="492"/>
      <c r="E577" s="492"/>
      <c r="F577" s="492"/>
      <c r="G577" s="304"/>
      <c r="H577" s="305"/>
      <c r="I577" s="85"/>
    </row>
    <row r="578" spans="1:9" x14ac:dyDescent="0.25">
      <c r="A578" s="491"/>
      <c r="B578" s="491"/>
      <c r="C578" s="492"/>
      <c r="D578" s="492"/>
      <c r="E578" s="492"/>
      <c r="F578" s="492"/>
      <c r="G578" s="304"/>
      <c r="H578" s="305"/>
      <c r="I578" s="85"/>
    </row>
    <row r="579" spans="1:9" x14ac:dyDescent="0.25">
      <c r="A579" s="491"/>
      <c r="B579" s="491"/>
      <c r="C579" s="492"/>
      <c r="D579" s="492"/>
      <c r="E579" s="492"/>
      <c r="F579" s="492"/>
      <c r="G579" s="304"/>
      <c r="H579" s="305"/>
      <c r="I579" s="85"/>
    </row>
    <row r="580" spans="1:9" x14ac:dyDescent="0.25">
      <c r="A580" s="459" t="s">
        <v>279</v>
      </c>
      <c r="B580" s="460"/>
      <c r="C580" s="460"/>
      <c r="D580" s="460"/>
      <c r="E580" s="460"/>
      <c r="F580" s="460"/>
      <c r="G580" s="263"/>
      <c r="H580" s="263"/>
      <c r="I580" s="85"/>
    </row>
    <row r="581" spans="1:9" x14ac:dyDescent="0.25">
      <c r="A581" s="461" t="s">
        <v>280</v>
      </c>
      <c r="B581" s="462"/>
      <c r="C581" s="462"/>
      <c r="D581" s="462"/>
      <c r="E581" s="462"/>
      <c r="F581" s="462"/>
      <c r="G581" s="463"/>
      <c r="H581" s="463"/>
      <c r="I581" s="85"/>
    </row>
    <row r="582" spans="1:9" ht="13.9" customHeight="1" x14ac:dyDescent="0.25">
      <c r="A582" s="619" t="s">
        <v>33</v>
      </c>
      <c r="B582" s="619" t="s">
        <v>4</v>
      </c>
      <c r="C582" s="619" t="s">
        <v>5</v>
      </c>
      <c r="D582" s="636" t="s">
        <v>6</v>
      </c>
      <c r="E582" s="636" t="s">
        <v>7</v>
      </c>
      <c r="F582" s="636" t="s">
        <v>8</v>
      </c>
      <c r="G582" s="636" t="s">
        <v>9</v>
      </c>
      <c r="H582" s="636" t="s">
        <v>9</v>
      </c>
      <c r="I582" s="85"/>
    </row>
    <row r="583" spans="1:9" ht="35.25" customHeight="1" x14ac:dyDescent="0.25">
      <c r="A583" s="619"/>
      <c r="B583" s="619"/>
      <c r="C583" s="619"/>
      <c r="D583" s="636"/>
      <c r="E583" s="636"/>
      <c r="F583" s="636"/>
      <c r="G583" s="636"/>
      <c r="H583" s="636"/>
      <c r="I583" s="85"/>
    </row>
    <row r="584" spans="1:9" ht="19.5" customHeight="1" x14ac:dyDescent="0.25">
      <c r="A584" s="619">
        <v>1</v>
      </c>
      <c r="B584" s="619"/>
      <c r="C584" s="173">
        <v>2</v>
      </c>
      <c r="D584" s="174">
        <v>3</v>
      </c>
      <c r="E584" s="174">
        <v>4</v>
      </c>
      <c r="F584" s="174">
        <v>5</v>
      </c>
      <c r="G584" s="174" t="s">
        <v>10</v>
      </c>
      <c r="H584" s="174" t="s">
        <v>11</v>
      </c>
      <c r="I584" s="85"/>
    </row>
    <row r="585" spans="1:9" x14ac:dyDescent="0.25">
      <c r="A585" s="335">
        <v>32</v>
      </c>
      <c r="B585" s="336" t="s">
        <v>43</v>
      </c>
      <c r="C585" s="372">
        <f>SUM(C586:C587)</f>
        <v>0</v>
      </c>
      <c r="D585" s="372">
        <f>SUM(D586:D587)</f>
        <v>0</v>
      </c>
      <c r="E585" s="372">
        <f>SUM(E586:E587)</f>
        <v>0</v>
      </c>
      <c r="F585" s="371">
        <f>SUM(F586:F587)</f>
        <v>290</v>
      </c>
      <c r="G585" s="325" t="e">
        <f>F585/C585*100</f>
        <v>#DIV/0!</v>
      </c>
      <c r="H585" s="326" t="e">
        <f>F585/E585*100</f>
        <v>#DIV/0!</v>
      </c>
      <c r="I585" s="85"/>
    </row>
    <row r="586" spans="1:9" x14ac:dyDescent="0.25">
      <c r="A586" s="490" t="s">
        <v>74</v>
      </c>
      <c r="B586" s="363" t="s">
        <v>75</v>
      </c>
      <c r="C586" s="181"/>
      <c r="D586" s="182"/>
      <c r="E586" s="182"/>
      <c r="F586" s="182">
        <v>290</v>
      </c>
      <c r="G586" s="230" t="e">
        <f>F586/C586*100</f>
        <v>#DIV/0!</v>
      </c>
      <c r="H586" s="231" t="e">
        <f>F586/E586*100</f>
        <v>#DIV/0!</v>
      </c>
      <c r="I586" s="85"/>
    </row>
    <row r="587" spans="1:9" x14ac:dyDescent="0.25">
      <c r="A587" s="473" t="s">
        <v>81</v>
      </c>
      <c r="B587" s="368" t="s">
        <v>82</v>
      </c>
      <c r="C587" s="211"/>
      <c r="D587" s="212"/>
      <c r="E587" s="212"/>
      <c r="F587" s="212"/>
      <c r="G587" s="259" t="e">
        <f>F587/C587*100</f>
        <v>#DIV/0!</v>
      </c>
      <c r="H587" s="260" t="e">
        <f>F587/E587*100</f>
        <v>#DIV/0!</v>
      </c>
      <c r="I587" s="85"/>
    </row>
    <row r="588" spans="1:9" x14ac:dyDescent="0.25">
      <c r="A588" s="633" t="s">
        <v>262</v>
      </c>
      <c r="B588" s="633"/>
      <c r="C588" s="472">
        <f>C585</f>
        <v>0</v>
      </c>
      <c r="D588" s="472">
        <f>D585</f>
        <v>0</v>
      </c>
      <c r="E588" s="472">
        <f>E585</f>
        <v>0</v>
      </c>
      <c r="F588" s="472">
        <f>F585</f>
        <v>290</v>
      </c>
      <c r="G588" s="291" t="e">
        <f>F588/C588*100</f>
        <v>#DIV/0!</v>
      </c>
      <c r="H588" s="292" t="e">
        <f>F588/E588*100</f>
        <v>#DIV/0!</v>
      </c>
      <c r="I588" s="85"/>
    </row>
    <row r="589" spans="1:9" x14ac:dyDescent="0.25">
      <c r="A589" s="491"/>
      <c r="B589" s="491"/>
      <c r="C589" s="492"/>
      <c r="D589" s="492"/>
      <c r="E589" s="492"/>
      <c r="F589" s="492"/>
      <c r="G589" s="304"/>
      <c r="H589" s="305"/>
      <c r="I589" s="85"/>
    </row>
    <row r="590" spans="1:9" x14ac:dyDescent="0.25">
      <c r="A590" s="491"/>
      <c r="B590" s="491"/>
      <c r="C590" s="492"/>
      <c r="D590" s="492"/>
      <c r="E590" s="492"/>
      <c r="F590" s="492"/>
      <c r="G590" s="304"/>
      <c r="H590" s="305"/>
    </row>
    <row r="591" spans="1:9" x14ac:dyDescent="0.25">
      <c r="A591" s="321" t="s">
        <v>281</v>
      </c>
      <c r="B591" s="339"/>
      <c r="C591" s="193"/>
      <c r="D591" s="193"/>
      <c r="E591" s="193"/>
      <c r="F591" s="193"/>
      <c r="G591" s="193"/>
      <c r="H591" s="193"/>
    </row>
    <row r="592" spans="1:9" x14ac:dyDescent="0.25">
      <c r="A592" s="322" t="s">
        <v>282</v>
      </c>
      <c r="B592" s="339"/>
      <c r="C592" s="193"/>
      <c r="D592" s="193"/>
      <c r="E592" s="193"/>
      <c r="F592" s="193"/>
      <c r="G592" s="193"/>
      <c r="H592" s="193"/>
    </row>
    <row r="593" spans="1:8" ht="13.9" customHeight="1" x14ac:dyDescent="0.25">
      <c r="A593" s="619" t="s">
        <v>33</v>
      </c>
      <c r="B593" s="619" t="s">
        <v>4</v>
      </c>
      <c r="C593" s="619" t="s">
        <v>5</v>
      </c>
      <c r="D593" s="636" t="s">
        <v>6</v>
      </c>
      <c r="E593" s="636" t="s">
        <v>7</v>
      </c>
      <c r="F593" s="636" t="s">
        <v>8</v>
      </c>
      <c r="G593" s="636" t="s">
        <v>9</v>
      </c>
      <c r="H593" s="636" t="s">
        <v>9</v>
      </c>
    </row>
    <row r="594" spans="1:8" ht="29.25" customHeight="1" x14ac:dyDescent="0.25">
      <c r="A594" s="619"/>
      <c r="B594" s="619"/>
      <c r="C594" s="619"/>
      <c r="D594" s="636"/>
      <c r="E594" s="636"/>
      <c r="F594" s="636"/>
      <c r="G594" s="636"/>
      <c r="H594" s="636"/>
    </row>
    <row r="595" spans="1:8" ht="18.75" customHeight="1" x14ac:dyDescent="0.25">
      <c r="A595" s="619">
        <v>1</v>
      </c>
      <c r="B595" s="619"/>
      <c r="C595" s="173">
        <v>2</v>
      </c>
      <c r="D595" s="174">
        <v>3</v>
      </c>
      <c r="E595" s="174">
        <v>4</v>
      </c>
      <c r="F595" s="174">
        <v>5</v>
      </c>
      <c r="G595" s="174" t="s">
        <v>10</v>
      </c>
      <c r="H595" s="174" t="s">
        <v>11</v>
      </c>
    </row>
    <row r="596" spans="1:8" x14ac:dyDescent="0.25">
      <c r="A596" s="356">
        <v>32</v>
      </c>
      <c r="B596" s="341" t="s">
        <v>214</v>
      </c>
      <c r="C596" s="390">
        <f>C597+C600+C602+C607</f>
        <v>0</v>
      </c>
      <c r="D596" s="390">
        <f>D597+D600+D602+D607</f>
        <v>14936</v>
      </c>
      <c r="E596" s="390">
        <f>E597+E600+E602+E607</f>
        <v>14936</v>
      </c>
      <c r="F596" s="390">
        <f>F597+F600+F602+F607</f>
        <v>15456</v>
      </c>
      <c r="G596" s="325" t="e">
        <f>F596/C596*100</f>
        <v>#DIV/0!</v>
      </c>
      <c r="H596" s="326">
        <f>F596/E596*100</f>
        <v>103.48152115693625</v>
      </c>
    </row>
    <row r="597" spans="1:8" x14ac:dyDescent="0.25">
      <c r="A597" s="357">
        <v>321</v>
      </c>
      <c r="B597" s="358" t="s">
        <v>44</v>
      </c>
      <c r="C597" s="391">
        <f>C598+C599</f>
        <v>0</v>
      </c>
      <c r="D597" s="391">
        <f>D598+D599</f>
        <v>4601</v>
      </c>
      <c r="E597" s="391">
        <f>E598+E599</f>
        <v>4601</v>
      </c>
      <c r="F597" s="391">
        <f>F598+F599</f>
        <v>3503</v>
      </c>
      <c r="G597" s="225" t="e">
        <f>F597/C597*100</f>
        <v>#DIV/0!</v>
      </c>
      <c r="H597" s="226">
        <f>F597/E597*100</f>
        <v>76.135622690719401</v>
      </c>
    </row>
    <row r="598" spans="1:8" x14ac:dyDescent="0.25">
      <c r="A598" s="179">
        <v>3211</v>
      </c>
      <c r="B598" s="180" t="s">
        <v>46</v>
      </c>
      <c r="C598" s="392">
        <v>0</v>
      </c>
      <c r="D598" s="182">
        <v>4600</v>
      </c>
      <c r="E598" s="182">
        <v>4600</v>
      </c>
      <c r="F598" s="182">
        <v>3478</v>
      </c>
      <c r="G598" s="230" t="e">
        <f>F598/C598*100</f>
        <v>#DIV/0!</v>
      </c>
      <c r="H598" s="231">
        <v>0</v>
      </c>
    </row>
    <row r="599" spans="1:8" x14ac:dyDescent="0.25">
      <c r="A599" s="179">
        <v>3213</v>
      </c>
      <c r="B599" s="180" t="s">
        <v>283</v>
      </c>
      <c r="C599" s="392">
        <v>0</v>
      </c>
      <c r="D599" s="182">
        <v>1</v>
      </c>
      <c r="E599" s="182">
        <v>1</v>
      </c>
      <c r="F599" s="182">
        <v>25</v>
      </c>
      <c r="G599" s="230">
        <v>0</v>
      </c>
      <c r="H599" s="231">
        <f>F599/E599*100</f>
        <v>2500</v>
      </c>
    </row>
    <row r="600" spans="1:8" x14ac:dyDescent="0.25">
      <c r="A600" s="357">
        <v>322</v>
      </c>
      <c r="B600" s="358" t="s">
        <v>284</v>
      </c>
      <c r="C600" s="391">
        <f>C601</f>
        <v>0</v>
      </c>
      <c r="D600" s="391">
        <f>D601</f>
        <v>50</v>
      </c>
      <c r="E600" s="391">
        <f>E601</f>
        <v>50</v>
      </c>
      <c r="F600" s="391">
        <f>F601</f>
        <v>128</v>
      </c>
      <c r="G600" s="225" t="e">
        <f>F600/C600*100</f>
        <v>#DIV/0!</v>
      </c>
      <c r="H600" s="226">
        <f>F600/E600*100</f>
        <v>256</v>
      </c>
    </row>
    <row r="601" spans="1:8" x14ac:dyDescent="0.25">
      <c r="A601" s="179">
        <v>3221</v>
      </c>
      <c r="B601" s="180" t="s">
        <v>215</v>
      </c>
      <c r="C601" s="392">
        <v>0</v>
      </c>
      <c r="D601" s="182">
        <v>50</v>
      </c>
      <c r="E601" s="182">
        <v>50</v>
      </c>
      <c r="F601" s="182">
        <v>128</v>
      </c>
      <c r="G601" s="230" t="e">
        <f>F601/C601*100</f>
        <v>#DIV/0!</v>
      </c>
      <c r="H601" s="231">
        <v>0</v>
      </c>
    </row>
    <row r="602" spans="1:8" x14ac:dyDescent="0.25">
      <c r="A602" s="493">
        <v>323</v>
      </c>
      <c r="B602" s="494" t="s">
        <v>61</v>
      </c>
      <c r="C602" s="495">
        <f>C603+C604+C605+C606</f>
        <v>0</v>
      </c>
      <c r="D602" s="495">
        <f>D603+D604+D605+D606</f>
        <v>9785</v>
      </c>
      <c r="E602" s="495">
        <f>E603+E604+E605+E606</f>
        <v>9785</v>
      </c>
      <c r="F602" s="495">
        <f>F603+F604+F605+F606</f>
        <v>10325</v>
      </c>
      <c r="G602" s="496">
        <v>0</v>
      </c>
      <c r="H602" s="497">
        <f>F602/E602*100</f>
        <v>105.5186509964231</v>
      </c>
    </row>
    <row r="603" spans="1:8" x14ac:dyDescent="0.25">
      <c r="A603" s="394">
        <v>3231</v>
      </c>
      <c r="B603" s="395" t="s">
        <v>63</v>
      </c>
      <c r="C603" s="396">
        <v>0</v>
      </c>
      <c r="D603" s="397">
        <v>7000</v>
      </c>
      <c r="E603" s="397">
        <v>7000</v>
      </c>
      <c r="F603" s="397">
        <v>8353</v>
      </c>
      <c r="G603" s="304"/>
      <c r="H603" s="305"/>
    </row>
    <row r="604" spans="1:8" x14ac:dyDescent="0.25">
      <c r="A604" s="394">
        <v>3235</v>
      </c>
      <c r="B604" s="395" t="s">
        <v>172</v>
      </c>
      <c r="C604" s="396">
        <v>0</v>
      </c>
      <c r="D604" s="397">
        <v>100</v>
      </c>
      <c r="E604" s="397">
        <v>100</v>
      </c>
      <c r="F604" s="397"/>
      <c r="G604" s="304"/>
      <c r="H604" s="305"/>
    </row>
    <row r="605" spans="1:8" x14ac:dyDescent="0.25">
      <c r="A605" s="394">
        <v>3237</v>
      </c>
      <c r="B605" s="395" t="s">
        <v>173</v>
      </c>
      <c r="C605" s="396">
        <v>0</v>
      </c>
      <c r="D605" s="397">
        <v>210</v>
      </c>
      <c r="E605" s="397">
        <v>210</v>
      </c>
      <c r="F605" s="397"/>
      <c r="G605" s="304"/>
      <c r="H605" s="305"/>
    </row>
    <row r="606" spans="1:8" x14ac:dyDescent="0.25">
      <c r="A606" s="394">
        <v>3239</v>
      </c>
      <c r="B606" s="395" t="s">
        <v>75</v>
      </c>
      <c r="C606" s="396">
        <v>0</v>
      </c>
      <c r="D606" s="397">
        <v>2475</v>
      </c>
      <c r="E606" s="397">
        <v>2475</v>
      </c>
      <c r="F606" s="397">
        <v>1972</v>
      </c>
      <c r="G606" s="304"/>
      <c r="H606" s="305"/>
    </row>
    <row r="607" spans="1:8" x14ac:dyDescent="0.25">
      <c r="A607" s="498">
        <v>329</v>
      </c>
      <c r="B607" s="499" t="s">
        <v>216</v>
      </c>
      <c r="C607" s="500">
        <f>C608</f>
        <v>0</v>
      </c>
      <c r="D607" s="500">
        <f>D608</f>
        <v>500</v>
      </c>
      <c r="E607" s="500">
        <f>E608</f>
        <v>500</v>
      </c>
      <c r="F607" s="500">
        <f>F608</f>
        <v>1500</v>
      </c>
      <c r="G607" s="501"/>
      <c r="H607" s="502"/>
    </row>
    <row r="608" spans="1:8" x14ac:dyDescent="0.25">
      <c r="A608" s="394">
        <v>3299</v>
      </c>
      <c r="B608" s="395" t="s">
        <v>216</v>
      </c>
      <c r="C608" s="392">
        <v>0</v>
      </c>
      <c r="D608" s="182">
        <v>500</v>
      </c>
      <c r="E608" s="182">
        <v>500</v>
      </c>
      <c r="F608" s="182">
        <v>1500</v>
      </c>
      <c r="G608" s="446"/>
      <c r="H608" s="447"/>
    </row>
    <row r="609" spans="1:8" x14ac:dyDescent="0.25">
      <c r="A609" s="405">
        <v>343</v>
      </c>
      <c r="B609" s="406" t="s">
        <v>88</v>
      </c>
      <c r="C609" s="503">
        <f>C610+C611</f>
        <v>0</v>
      </c>
      <c r="D609" s="503">
        <f>D610+D611</f>
        <v>220</v>
      </c>
      <c r="E609" s="503">
        <f>E610+E611</f>
        <v>220</v>
      </c>
      <c r="F609" s="503">
        <f>F610+F611</f>
        <v>0</v>
      </c>
      <c r="G609" s="279">
        <v>0</v>
      </c>
      <c r="H609" s="504">
        <f>F609/E609*100</f>
        <v>0</v>
      </c>
    </row>
    <row r="610" spans="1:8" x14ac:dyDescent="0.25">
      <c r="A610" s="394">
        <v>3431</v>
      </c>
      <c r="B610" s="395" t="s">
        <v>180</v>
      </c>
      <c r="C610" s="396">
        <v>0</v>
      </c>
      <c r="D610" s="397">
        <v>20</v>
      </c>
      <c r="E610" s="397">
        <v>20</v>
      </c>
      <c r="F610" s="397"/>
      <c r="G610" s="304"/>
      <c r="H610" s="305"/>
    </row>
    <row r="611" spans="1:8" x14ac:dyDescent="0.25">
      <c r="A611" s="394">
        <v>3432</v>
      </c>
      <c r="B611" s="395" t="s">
        <v>208</v>
      </c>
      <c r="C611" s="396">
        <v>0</v>
      </c>
      <c r="D611" s="397">
        <v>200</v>
      </c>
      <c r="E611" s="397">
        <v>200</v>
      </c>
      <c r="F611" s="397"/>
      <c r="G611" s="304"/>
      <c r="H611" s="305"/>
    </row>
    <row r="612" spans="1:8" x14ac:dyDescent="0.25">
      <c r="A612" s="405">
        <v>422</v>
      </c>
      <c r="B612" s="406" t="s">
        <v>101</v>
      </c>
      <c r="C612" s="503">
        <f>C613+C614</f>
        <v>0</v>
      </c>
      <c r="D612" s="503">
        <f>D613+D614</f>
        <v>300</v>
      </c>
      <c r="E612" s="503">
        <f>E613+E614</f>
        <v>300</v>
      </c>
      <c r="F612" s="503">
        <f>F613+F614</f>
        <v>0</v>
      </c>
      <c r="G612" s="279">
        <v>0</v>
      </c>
      <c r="H612" s="504">
        <f>F612/E612*100</f>
        <v>0</v>
      </c>
    </row>
    <row r="613" spans="1:8" x14ac:dyDescent="0.25">
      <c r="A613" s="394">
        <v>4222</v>
      </c>
      <c r="B613" s="395" t="s">
        <v>285</v>
      </c>
      <c r="C613" s="392">
        <v>0</v>
      </c>
      <c r="D613" s="182">
        <v>200</v>
      </c>
      <c r="E613" s="182">
        <v>200</v>
      </c>
      <c r="F613" s="182"/>
      <c r="G613" s="304"/>
      <c r="H613" s="305"/>
    </row>
    <row r="614" spans="1:8" x14ac:dyDescent="0.25">
      <c r="A614" s="394">
        <v>4227</v>
      </c>
      <c r="B614" s="395" t="s">
        <v>286</v>
      </c>
      <c r="C614" s="392">
        <v>0</v>
      </c>
      <c r="D614" s="182">
        <v>100</v>
      </c>
      <c r="E614" s="182">
        <v>100</v>
      </c>
      <c r="F614" s="182"/>
      <c r="G614" s="304"/>
      <c r="H614" s="305"/>
    </row>
    <row r="615" spans="1:8" x14ac:dyDescent="0.25">
      <c r="A615" s="638" t="s">
        <v>177</v>
      </c>
      <c r="B615" s="638"/>
      <c r="C615" s="398">
        <f>C596+C609+C612</f>
        <v>0</v>
      </c>
      <c r="D615" s="398">
        <f>D596+D609+D612</f>
        <v>15456</v>
      </c>
      <c r="E615" s="398">
        <f>E596+E609+E612</f>
        <v>15456</v>
      </c>
      <c r="F615" s="398">
        <f>F596+F609+F612</f>
        <v>15456</v>
      </c>
      <c r="G615" s="291" t="e">
        <f>F615/C615*100</f>
        <v>#DIV/0!</v>
      </c>
      <c r="H615" s="292">
        <f>F615/E615*100</f>
        <v>100</v>
      </c>
    </row>
    <row r="616" spans="1:8" x14ac:dyDescent="0.25">
      <c r="A616" s="491"/>
      <c r="B616" s="491"/>
      <c r="C616" s="492"/>
      <c r="D616" s="492"/>
      <c r="E616" s="492"/>
      <c r="F616" s="492"/>
      <c r="G616" s="304"/>
      <c r="H616" s="305"/>
    </row>
    <row r="617" spans="1:8" x14ac:dyDescent="0.25">
      <c r="A617" s="475"/>
      <c r="B617" s="476"/>
      <c r="C617" s="477"/>
      <c r="D617" s="477"/>
      <c r="E617" s="477"/>
      <c r="F617" s="477"/>
      <c r="G617" s="475"/>
      <c r="H617" s="475"/>
    </row>
    <row r="618" spans="1:8" x14ac:dyDescent="0.25">
      <c r="A618" s="459" t="s">
        <v>287</v>
      </c>
      <c r="B618" s="460"/>
      <c r="C618" s="460"/>
      <c r="D618" s="460"/>
      <c r="E618" s="460"/>
      <c r="F618" s="460"/>
      <c r="G618" s="263"/>
      <c r="H618" s="263"/>
    </row>
    <row r="619" spans="1:8" x14ac:dyDescent="0.25">
      <c r="A619" s="461" t="s">
        <v>288</v>
      </c>
      <c r="B619" s="462"/>
      <c r="C619" s="462"/>
      <c r="D619" s="462"/>
      <c r="E619" s="462"/>
      <c r="F619" s="462"/>
      <c r="G619" s="463"/>
      <c r="H619" s="463"/>
    </row>
    <row r="620" spans="1:8" ht="15" customHeight="1" x14ac:dyDescent="0.25">
      <c r="A620" s="619" t="s">
        <v>33</v>
      </c>
      <c r="B620" s="619" t="s">
        <v>4</v>
      </c>
      <c r="C620" s="619" t="s">
        <v>5</v>
      </c>
      <c r="D620" s="636" t="s">
        <v>6</v>
      </c>
      <c r="E620" s="636" t="s">
        <v>7</v>
      </c>
      <c r="F620" s="636" t="s">
        <v>8</v>
      </c>
      <c r="G620" s="636" t="s">
        <v>9</v>
      </c>
      <c r="H620" s="636" t="s">
        <v>9</v>
      </c>
    </row>
    <row r="621" spans="1:8" ht="30.75" customHeight="1" x14ac:dyDescent="0.25">
      <c r="A621" s="619"/>
      <c r="B621" s="619"/>
      <c r="C621" s="619"/>
      <c r="D621" s="636"/>
      <c r="E621" s="636"/>
      <c r="F621" s="636"/>
      <c r="G621" s="636"/>
      <c r="H621" s="636"/>
    </row>
    <row r="622" spans="1:8" ht="18.75" customHeight="1" x14ac:dyDescent="0.25">
      <c r="A622" s="619">
        <v>1</v>
      </c>
      <c r="B622" s="619"/>
      <c r="C622" s="173">
        <v>2</v>
      </c>
      <c r="D622" s="174">
        <v>3</v>
      </c>
      <c r="E622" s="174">
        <v>4</v>
      </c>
      <c r="F622" s="174">
        <v>5</v>
      </c>
      <c r="G622" s="174" t="s">
        <v>10</v>
      </c>
      <c r="H622" s="174" t="s">
        <v>11</v>
      </c>
    </row>
    <row r="623" spans="1:8" x14ac:dyDescent="0.25">
      <c r="A623" s="335">
        <v>32</v>
      </c>
      <c r="B623" s="336" t="s">
        <v>43</v>
      </c>
      <c r="C623" s="372">
        <f>SUM(C624,C626,C628,C632,C634)</f>
        <v>3318</v>
      </c>
      <c r="D623" s="372">
        <f>SUM(D624,D626,D628,D632,D634)</f>
        <v>7841</v>
      </c>
      <c r="E623" s="372">
        <f>SUM(E624,E626,E628,E632,E634)</f>
        <v>7841</v>
      </c>
      <c r="F623" s="371">
        <f>SUM(F624,F626,F628,F632,F634)</f>
        <v>5218</v>
      </c>
      <c r="G623" s="325">
        <f t="shared" ref="G623:G638" si="25">F623/C623*100</f>
        <v>157.26341169379143</v>
      </c>
      <c r="H623" s="326">
        <f t="shared" ref="H623:H638" si="26">F623/E623*100</f>
        <v>66.547634230327773</v>
      </c>
    </row>
    <row r="624" spans="1:8" x14ac:dyDescent="0.25">
      <c r="A624" s="223">
        <v>321</v>
      </c>
      <c r="B624" s="224" t="s">
        <v>44</v>
      </c>
      <c r="C624" s="234">
        <f>C625</f>
        <v>0</v>
      </c>
      <c r="D624" s="234">
        <f>D625</f>
        <v>2000</v>
      </c>
      <c r="E624" s="234">
        <f>E625</f>
        <v>2000</v>
      </c>
      <c r="F624" s="234">
        <f>F625</f>
        <v>864</v>
      </c>
      <c r="G624" s="505" t="e">
        <f t="shared" si="25"/>
        <v>#DIV/0!</v>
      </c>
      <c r="H624" s="506">
        <f t="shared" si="26"/>
        <v>43.2</v>
      </c>
    </row>
    <row r="625" spans="1:9" x14ac:dyDescent="0.25">
      <c r="A625" s="464" t="s">
        <v>45</v>
      </c>
      <c r="B625" s="180" t="s">
        <v>46</v>
      </c>
      <c r="C625" s="181">
        <v>0</v>
      </c>
      <c r="D625" s="182">
        <v>2000</v>
      </c>
      <c r="E625" s="182">
        <v>2000</v>
      </c>
      <c r="F625" s="182">
        <v>864</v>
      </c>
      <c r="G625" s="507" t="e">
        <f t="shared" si="25"/>
        <v>#DIV/0!</v>
      </c>
      <c r="H625" s="508">
        <f t="shared" si="26"/>
        <v>43.2</v>
      </c>
    </row>
    <row r="626" spans="1:9" x14ac:dyDescent="0.25">
      <c r="A626" s="509" t="s">
        <v>268</v>
      </c>
      <c r="B626" s="224" t="s">
        <v>269</v>
      </c>
      <c r="C626" s="234">
        <f>C627</f>
        <v>0</v>
      </c>
      <c r="D626" s="234">
        <f>D627</f>
        <v>0</v>
      </c>
      <c r="E626" s="234">
        <f>E627</f>
        <v>0</v>
      </c>
      <c r="F626" s="234">
        <f>F627</f>
        <v>0</v>
      </c>
      <c r="G626" s="505" t="e">
        <f t="shared" si="25"/>
        <v>#DIV/0!</v>
      </c>
      <c r="H626" s="506" t="e">
        <f t="shared" si="26"/>
        <v>#DIV/0!</v>
      </c>
    </row>
    <row r="627" spans="1:9" x14ac:dyDescent="0.25">
      <c r="A627" s="464" t="s">
        <v>251</v>
      </c>
      <c r="B627" s="180" t="s">
        <v>54</v>
      </c>
      <c r="C627" s="181">
        <v>0</v>
      </c>
      <c r="D627" s="182"/>
      <c r="E627" s="182"/>
      <c r="F627" s="182"/>
      <c r="G627" s="507" t="e">
        <f t="shared" si="25"/>
        <v>#DIV/0!</v>
      </c>
      <c r="H627" s="508" t="e">
        <f t="shared" si="26"/>
        <v>#DIV/0!</v>
      </c>
    </row>
    <row r="628" spans="1:9" x14ac:dyDescent="0.25">
      <c r="A628" s="509" t="s">
        <v>270</v>
      </c>
      <c r="B628" s="224" t="s">
        <v>61</v>
      </c>
      <c r="C628" s="234">
        <f>SUM(C629:C631)</f>
        <v>3318</v>
      </c>
      <c r="D628" s="234">
        <f>SUM(D629:D631)</f>
        <v>5000</v>
      </c>
      <c r="E628" s="234">
        <f>SUM(E629:E631)</f>
        <v>5000</v>
      </c>
      <c r="F628" s="234">
        <f>SUM(F629:F631)</f>
        <v>4324</v>
      </c>
      <c r="G628" s="505">
        <f t="shared" si="25"/>
        <v>130.31946955997589</v>
      </c>
      <c r="H628" s="506">
        <f t="shared" si="26"/>
        <v>86.48</v>
      </c>
    </row>
    <row r="629" spans="1:9" x14ac:dyDescent="0.25">
      <c r="A629" s="464">
        <v>3231</v>
      </c>
      <c r="B629" s="180" t="s">
        <v>252</v>
      </c>
      <c r="C629" s="181">
        <v>3318</v>
      </c>
      <c r="D629" s="182">
        <v>5000</v>
      </c>
      <c r="E629" s="182">
        <v>5000</v>
      </c>
      <c r="F629" s="182">
        <v>4324</v>
      </c>
      <c r="G629" s="507">
        <f t="shared" si="25"/>
        <v>130.31946955997589</v>
      </c>
      <c r="H629" s="508">
        <f t="shared" si="26"/>
        <v>86.48</v>
      </c>
    </row>
    <row r="630" spans="1:9" x14ac:dyDescent="0.25">
      <c r="A630" s="510" t="s">
        <v>253</v>
      </c>
      <c r="B630" s="180" t="s">
        <v>289</v>
      </c>
      <c r="C630" s="181">
        <v>0</v>
      </c>
      <c r="D630" s="182"/>
      <c r="E630" s="182"/>
      <c r="F630" s="182"/>
      <c r="G630" s="507" t="e">
        <f t="shared" si="25"/>
        <v>#DIV/0!</v>
      </c>
      <c r="H630" s="508" t="e">
        <f t="shared" si="26"/>
        <v>#DIV/0!</v>
      </c>
    </row>
    <row r="631" spans="1:9" x14ac:dyDescent="0.25">
      <c r="A631" s="465">
        <v>3239</v>
      </c>
      <c r="B631" s="511" t="s">
        <v>75</v>
      </c>
      <c r="C631" s="181"/>
      <c r="D631" s="182"/>
      <c r="E631" s="182"/>
      <c r="F631" s="182"/>
      <c r="G631" s="507" t="e">
        <f t="shared" si="25"/>
        <v>#DIV/0!</v>
      </c>
      <c r="H631" s="508" t="e">
        <f t="shared" si="26"/>
        <v>#DIV/0!</v>
      </c>
    </row>
    <row r="632" spans="1:9" x14ac:dyDescent="0.25">
      <c r="A632" s="512" t="s">
        <v>271</v>
      </c>
      <c r="B632" s="513" t="s">
        <v>255</v>
      </c>
      <c r="C632" s="234">
        <f>C633</f>
        <v>0</v>
      </c>
      <c r="D632" s="234">
        <f>D633</f>
        <v>0</v>
      </c>
      <c r="E632" s="234">
        <f>E633</f>
        <v>0</v>
      </c>
      <c r="F632" s="234">
        <f>F633</f>
        <v>0</v>
      </c>
      <c r="G632" s="505" t="e">
        <f t="shared" si="25"/>
        <v>#DIV/0!</v>
      </c>
      <c r="H632" s="506" t="e">
        <f t="shared" si="26"/>
        <v>#DIV/0!</v>
      </c>
    </row>
    <row r="633" spans="1:9" x14ac:dyDescent="0.25">
      <c r="A633" s="465" t="s">
        <v>254</v>
      </c>
      <c r="B633" s="511" t="s">
        <v>255</v>
      </c>
      <c r="C633" s="181">
        <v>0</v>
      </c>
      <c r="D633" s="182"/>
      <c r="E633" s="182"/>
      <c r="F633" s="182"/>
      <c r="G633" s="507" t="e">
        <f t="shared" si="25"/>
        <v>#DIV/0!</v>
      </c>
      <c r="H633" s="508" t="e">
        <f t="shared" si="26"/>
        <v>#DIV/0!</v>
      </c>
    </row>
    <row r="634" spans="1:9" x14ac:dyDescent="0.25">
      <c r="A634" s="512" t="s">
        <v>272</v>
      </c>
      <c r="B634" s="513" t="s">
        <v>256</v>
      </c>
      <c r="C634" s="234">
        <f>SUM(C635:C637)</f>
        <v>0</v>
      </c>
      <c r="D634" s="234">
        <f>SUM(D635:D637)</f>
        <v>841</v>
      </c>
      <c r="E634" s="234">
        <f>SUM(E635:E637)</f>
        <v>841</v>
      </c>
      <c r="F634" s="234">
        <f>SUM(F635:F637)</f>
        <v>30</v>
      </c>
      <c r="G634" s="505" t="e">
        <f t="shared" si="25"/>
        <v>#DIV/0!</v>
      </c>
      <c r="H634" s="506">
        <f t="shared" si="26"/>
        <v>3.56718192627824</v>
      </c>
    </row>
    <row r="635" spans="1:9" x14ac:dyDescent="0.25">
      <c r="A635" s="465" t="s">
        <v>273</v>
      </c>
      <c r="B635" s="511" t="s">
        <v>80</v>
      </c>
      <c r="C635" s="382">
        <v>0</v>
      </c>
      <c r="D635" s="229"/>
      <c r="E635" s="229"/>
      <c r="F635" s="229"/>
      <c r="G635" s="507" t="e">
        <f t="shared" si="25"/>
        <v>#DIV/0!</v>
      </c>
      <c r="H635" s="508" t="e">
        <f t="shared" si="26"/>
        <v>#DIV/0!</v>
      </c>
    </row>
    <row r="636" spans="1:9" ht="13.9" customHeight="1" x14ac:dyDescent="0.25">
      <c r="A636" s="465" t="s">
        <v>81</v>
      </c>
      <c r="B636" s="511" t="s">
        <v>82</v>
      </c>
      <c r="C636" s="382">
        <v>0</v>
      </c>
      <c r="D636" s="229"/>
      <c r="E636" s="229"/>
      <c r="F636" s="229"/>
      <c r="G636" s="507" t="e">
        <f t="shared" si="25"/>
        <v>#DIV/0!</v>
      </c>
      <c r="H636" s="508" t="e">
        <f t="shared" si="26"/>
        <v>#DIV/0!</v>
      </c>
    </row>
    <row r="637" spans="1:9" x14ac:dyDescent="0.25">
      <c r="A637" s="482" t="s">
        <v>86</v>
      </c>
      <c r="B637" s="514" t="s">
        <v>256</v>
      </c>
      <c r="C637" s="211">
        <v>0</v>
      </c>
      <c r="D637" s="212">
        <v>841</v>
      </c>
      <c r="E637" s="212">
        <v>841</v>
      </c>
      <c r="F637" s="212">
        <v>30</v>
      </c>
      <c r="G637" s="507" t="e">
        <f t="shared" si="25"/>
        <v>#DIV/0!</v>
      </c>
      <c r="H637" s="508">
        <f t="shared" si="26"/>
        <v>3.56718192627824</v>
      </c>
    </row>
    <row r="638" spans="1:9" x14ac:dyDescent="0.25">
      <c r="A638" s="633" t="s">
        <v>262</v>
      </c>
      <c r="B638" s="633"/>
      <c r="C638" s="472">
        <f>SUM(C624,C626,C628,C632,C634)</f>
        <v>3318</v>
      </c>
      <c r="D638" s="472">
        <f>SUM(D624,D626,D628,D632,D634)</f>
        <v>7841</v>
      </c>
      <c r="E638" s="472">
        <f>SUM(E624,E626,E628,E632,E634)</f>
        <v>7841</v>
      </c>
      <c r="F638" s="472">
        <f>SUM(F624,F626,F628,F632,F634)</f>
        <v>5218</v>
      </c>
      <c r="G638" s="325">
        <f t="shared" si="25"/>
        <v>157.26341169379143</v>
      </c>
      <c r="H638" s="326">
        <f t="shared" si="26"/>
        <v>66.547634230327773</v>
      </c>
      <c r="I638" s="86" t="s">
        <v>227</v>
      </c>
    </row>
    <row r="639" spans="1:9" x14ac:dyDescent="0.25">
      <c r="A639" s="475"/>
      <c r="B639" s="476"/>
      <c r="C639" s="477"/>
      <c r="D639" s="477"/>
      <c r="E639" s="477"/>
      <c r="F639" s="477"/>
      <c r="G639" s="454"/>
      <c r="H639" s="454"/>
    </row>
    <row r="640" spans="1:9" x14ac:dyDescent="0.25">
      <c r="A640" s="515"/>
      <c r="B640" s="516"/>
      <c r="C640" s="517"/>
      <c r="D640" s="517"/>
      <c r="E640" s="517"/>
      <c r="F640" s="517"/>
      <c r="G640" s="515"/>
      <c r="H640" s="515"/>
    </row>
    <row r="641" spans="1:8" x14ac:dyDescent="0.25">
      <c r="A641" s="637" t="s">
        <v>290</v>
      </c>
      <c r="B641" s="637"/>
      <c r="C641" s="637"/>
      <c r="D641" s="637"/>
      <c r="E641" s="637"/>
      <c r="F641" s="637"/>
      <c r="G641" s="518"/>
      <c r="H641" s="518"/>
    </row>
    <row r="642" spans="1:8" x14ac:dyDescent="0.25">
      <c r="A642" s="519"/>
      <c r="B642" s="460"/>
      <c r="C642" s="460"/>
      <c r="D642" s="460"/>
      <c r="E642" s="460"/>
      <c r="F642" s="460"/>
      <c r="G642" s="515"/>
      <c r="H642" s="515"/>
    </row>
    <row r="643" spans="1:8" ht="17.25" customHeight="1" x14ac:dyDescent="0.25">
      <c r="A643" s="459" t="s">
        <v>291</v>
      </c>
      <c r="B643" s="460"/>
      <c r="C643" s="460"/>
      <c r="D643" s="460"/>
      <c r="E643" s="460"/>
      <c r="F643" s="460"/>
      <c r="G643" s="263"/>
      <c r="H643" s="263"/>
    </row>
    <row r="644" spans="1:8" ht="13.9" customHeight="1" x14ac:dyDescent="0.25">
      <c r="A644" s="461" t="s">
        <v>292</v>
      </c>
      <c r="B644" s="462"/>
      <c r="C644" s="462"/>
      <c r="D644" s="462"/>
      <c r="E644" s="462"/>
      <c r="F644" s="462"/>
      <c r="G644" s="463"/>
      <c r="H644" s="463"/>
    </row>
    <row r="645" spans="1:8" ht="15" customHeight="1" x14ac:dyDescent="0.25">
      <c r="A645" s="619" t="s">
        <v>33</v>
      </c>
      <c r="B645" s="619" t="s">
        <v>4</v>
      </c>
      <c r="C645" s="619" t="s">
        <v>5</v>
      </c>
      <c r="D645" s="636" t="s">
        <v>6</v>
      </c>
      <c r="E645" s="636" t="s">
        <v>7</v>
      </c>
      <c r="F645" s="636" t="s">
        <v>8</v>
      </c>
      <c r="G645" s="636" t="s">
        <v>9</v>
      </c>
      <c r="H645" s="636" t="s">
        <v>9</v>
      </c>
    </row>
    <row r="646" spans="1:8" ht="35.1" customHeight="1" x14ac:dyDescent="0.25">
      <c r="A646" s="619"/>
      <c r="B646" s="619"/>
      <c r="C646" s="619"/>
      <c r="D646" s="636"/>
      <c r="E646" s="636"/>
      <c r="F646" s="636"/>
      <c r="G646" s="636"/>
      <c r="H646" s="636"/>
    </row>
    <row r="647" spans="1:8" ht="15.75" customHeight="1" x14ac:dyDescent="0.25">
      <c r="A647" s="619">
        <v>1</v>
      </c>
      <c r="B647" s="619"/>
      <c r="C647" s="173">
        <v>2</v>
      </c>
      <c r="D647" s="174">
        <v>3</v>
      </c>
      <c r="E647" s="174">
        <v>4</v>
      </c>
      <c r="F647" s="174">
        <v>5</v>
      </c>
      <c r="G647" s="174" t="s">
        <v>10</v>
      </c>
      <c r="H647" s="174" t="s">
        <v>11</v>
      </c>
    </row>
    <row r="648" spans="1:8" x14ac:dyDescent="0.25">
      <c r="A648" s="335">
        <v>31</v>
      </c>
      <c r="B648" s="336" t="s">
        <v>35</v>
      </c>
      <c r="C648" s="372">
        <f>SUM(C649,C651)</f>
        <v>0</v>
      </c>
      <c r="D648" s="372">
        <f>SUM(D649,D651)</f>
        <v>0</v>
      </c>
      <c r="E648" s="372">
        <f>SUM(E649,E651)</f>
        <v>0</v>
      </c>
      <c r="F648" s="371">
        <f>SUM(F649,F651)</f>
        <v>0</v>
      </c>
      <c r="G648" s="325" t="e">
        <f t="shared" ref="G648:G666" si="27">F648/C648*100</f>
        <v>#DIV/0!</v>
      </c>
      <c r="H648" s="326" t="e">
        <f t="shared" ref="H648:H666" si="28">F648/E648*100</f>
        <v>#DIV/0!</v>
      </c>
    </row>
    <row r="649" spans="1:8" x14ac:dyDescent="0.25">
      <c r="A649" s="223">
        <v>311</v>
      </c>
      <c r="B649" s="224" t="s">
        <v>293</v>
      </c>
      <c r="C649" s="234">
        <f>C650</f>
        <v>0</v>
      </c>
      <c r="D649" s="234">
        <f>D650</f>
        <v>0</v>
      </c>
      <c r="E649" s="234">
        <f>E650</f>
        <v>0</v>
      </c>
      <c r="F649" s="234">
        <f>F650</f>
        <v>0</v>
      </c>
      <c r="G649" s="520" t="e">
        <f t="shared" si="27"/>
        <v>#DIV/0!</v>
      </c>
      <c r="H649" s="521" t="e">
        <f t="shared" si="28"/>
        <v>#DIV/0!</v>
      </c>
    </row>
    <row r="650" spans="1:8" x14ac:dyDescent="0.25">
      <c r="A650" s="362">
        <v>3111</v>
      </c>
      <c r="B650" s="363" t="s">
        <v>37</v>
      </c>
      <c r="C650" s="364"/>
      <c r="D650" s="364"/>
      <c r="E650" s="364"/>
      <c r="F650" s="364"/>
      <c r="G650" s="507" t="e">
        <f t="shared" si="27"/>
        <v>#DIV/0!</v>
      </c>
      <c r="H650" s="508" t="e">
        <f t="shared" si="28"/>
        <v>#DIV/0!</v>
      </c>
    </row>
    <row r="651" spans="1:8" x14ac:dyDescent="0.25">
      <c r="A651" s="223">
        <v>313</v>
      </c>
      <c r="B651" s="224" t="s">
        <v>40</v>
      </c>
      <c r="C651" s="234">
        <f>SUM(C672,C673)</f>
        <v>0</v>
      </c>
      <c r="D651" s="234"/>
      <c r="E651" s="234"/>
      <c r="F651" s="234"/>
      <c r="G651" s="520" t="e">
        <f t="shared" si="27"/>
        <v>#DIV/0!</v>
      </c>
      <c r="H651" s="521" t="e">
        <f t="shared" si="28"/>
        <v>#DIV/0!</v>
      </c>
    </row>
    <row r="652" spans="1:8" ht="22.5" x14ac:dyDescent="0.25">
      <c r="A652" s="362">
        <v>3132</v>
      </c>
      <c r="B652" s="363" t="s">
        <v>41</v>
      </c>
      <c r="C652" s="364"/>
      <c r="D652" s="364"/>
      <c r="E652" s="364"/>
      <c r="F652" s="364"/>
      <c r="G652" s="507" t="e">
        <f t="shared" si="27"/>
        <v>#DIV/0!</v>
      </c>
      <c r="H652" s="508" t="e">
        <f t="shared" si="28"/>
        <v>#DIV/0!</v>
      </c>
    </row>
    <row r="653" spans="1:8" ht="22.5" x14ac:dyDescent="0.25">
      <c r="A653" s="362">
        <v>3133</v>
      </c>
      <c r="B653" s="363" t="s">
        <v>294</v>
      </c>
      <c r="C653" s="364"/>
      <c r="D653" s="364"/>
      <c r="E653" s="364"/>
      <c r="F653" s="364"/>
      <c r="G653" s="507" t="e">
        <f t="shared" si="27"/>
        <v>#DIV/0!</v>
      </c>
      <c r="H653" s="508" t="e">
        <f t="shared" si="28"/>
        <v>#DIV/0!</v>
      </c>
    </row>
    <row r="654" spans="1:8" x14ac:dyDescent="0.25">
      <c r="A654" s="335">
        <v>32</v>
      </c>
      <c r="B654" s="336" t="s">
        <v>43</v>
      </c>
      <c r="C654" s="372">
        <f>C655</f>
        <v>0</v>
      </c>
      <c r="D654" s="372">
        <f>D655</f>
        <v>270</v>
      </c>
      <c r="E654" s="372">
        <f>E655</f>
        <v>270</v>
      </c>
      <c r="F654" s="372">
        <f>F655</f>
        <v>307</v>
      </c>
      <c r="G654" s="325" t="e">
        <f t="shared" si="27"/>
        <v>#DIV/0!</v>
      </c>
      <c r="H654" s="326">
        <f t="shared" si="28"/>
        <v>113.70370370370371</v>
      </c>
    </row>
    <row r="655" spans="1:8" x14ac:dyDescent="0.25">
      <c r="A655" s="223">
        <v>321</v>
      </c>
      <c r="B655" s="224" t="s">
        <v>44</v>
      </c>
      <c r="C655" s="234">
        <f>SUM(C656:C660)</f>
        <v>0</v>
      </c>
      <c r="D655" s="234">
        <f>SUM(D656:D660)</f>
        <v>270</v>
      </c>
      <c r="E655" s="234">
        <f>SUM(E656:E660)</f>
        <v>270</v>
      </c>
      <c r="F655" s="234">
        <f>SUM(F656:F660)</f>
        <v>307</v>
      </c>
      <c r="G655" s="520" t="e">
        <f t="shared" si="27"/>
        <v>#DIV/0!</v>
      </c>
      <c r="H655" s="521">
        <f t="shared" si="28"/>
        <v>113.70370370370371</v>
      </c>
    </row>
    <row r="656" spans="1:8" x14ac:dyDescent="0.25">
      <c r="A656" s="362">
        <v>3212</v>
      </c>
      <c r="B656" s="363" t="s">
        <v>166</v>
      </c>
      <c r="C656" s="364"/>
      <c r="D656" s="364"/>
      <c r="E656" s="364"/>
      <c r="F656" s="364"/>
      <c r="G656" s="507" t="e">
        <f t="shared" si="27"/>
        <v>#DIV/0!</v>
      </c>
      <c r="H656" s="508" t="e">
        <f t="shared" si="28"/>
        <v>#DIV/0!</v>
      </c>
    </row>
    <row r="657" spans="1:8" ht="22.5" x14ac:dyDescent="0.25">
      <c r="A657" s="362">
        <v>3221</v>
      </c>
      <c r="B657" s="363" t="s">
        <v>53</v>
      </c>
      <c r="C657" s="364"/>
      <c r="D657" s="364">
        <v>270</v>
      </c>
      <c r="E657" s="364">
        <v>270</v>
      </c>
      <c r="F657" s="364">
        <v>307</v>
      </c>
      <c r="G657" s="507" t="e">
        <f t="shared" si="27"/>
        <v>#DIV/0!</v>
      </c>
      <c r="H657" s="508">
        <f t="shared" si="28"/>
        <v>113.70370370370371</v>
      </c>
    </row>
    <row r="658" spans="1:8" x14ac:dyDescent="0.25">
      <c r="A658" s="522">
        <v>3222</v>
      </c>
      <c r="B658" s="523" t="s">
        <v>54</v>
      </c>
      <c r="C658" s="524"/>
      <c r="D658" s="524">
        <v>0</v>
      </c>
      <c r="E658" s="524">
        <v>0</v>
      </c>
      <c r="F658" s="524"/>
      <c r="G658" s="507" t="e">
        <f t="shared" si="27"/>
        <v>#DIV/0!</v>
      </c>
      <c r="H658" s="508" t="e">
        <f t="shared" si="28"/>
        <v>#DIV/0!</v>
      </c>
    </row>
    <row r="659" spans="1:8" x14ac:dyDescent="0.25">
      <c r="A659" s="522">
        <v>3231</v>
      </c>
      <c r="B659" s="523" t="s">
        <v>170</v>
      </c>
      <c r="C659" s="524"/>
      <c r="D659" s="524"/>
      <c r="E659" s="524"/>
      <c r="F659" s="524"/>
      <c r="G659" s="507" t="e">
        <f t="shared" si="27"/>
        <v>#DIV/0!</v>
      </c>
      <c r="H659" s="508" t="e">
        <f t="shared" si="28"/>
        <v>#DIV/0!</v>
      </c>
    </row>
    <row r="660" spans="1:8" x14ac:dyDescent="0.25">
      <c r="A660" s="522">
        <v>3239</v>
      </c>
      <c r="B660" s="523" t="s">
        <v>75</v>
      </c>
      <c r="C660" s="524"/>
      <c r="D660" s="524"/>
      <c r="E660" s="524"/>
      <c r="F660" s="524"/>
      <c r="G660" s="507" t="e">
        <f t="shared" si="27"/>
        <v>#DIV/0!</v>
      </c>
      <c r="H660" s="508" t="e">
        <f t="shared" si="28"/>
        <v>#DIV/0!</v>
      </c>
    </row>
    <row r="661" spans="1:8" ht="22.5" x14ac:dyDescent="0.25">
      <c r="A661" s="441">
        <v>372</v>
      </c>
      <c r="B661" s="442" t="s">
        <v>182</v>
      </c>
      <c r="C661" s="412">
        <f>C662</f>
        <v>0</v>
      </c>
      <c r="D661" s="412">
        <f>D662</f>
        <v>270</v>
      </c>
      <c r="E661" s="412">
        <f>E662</f>
        <v>270</v>
      </c>
      <c r="F661" s="412">
        <f>F662</f>
        <v>233</v>
      </c>
      <c r="G661" s="520" t="e">
        <f t="shared" si="27"/>
        <v>#DIV/0!</v>
      </c>
      <c r="H661" s="521">
        <f t="shared" si="28"/>
        <v>86.296296296296291</v>
      </c>
    </row>
    <row r="662" spans="1:8" ht="22.5" x14ac:dyDescent="0.25">
      <c r="A662" s="525">
        <v>3722</v>
      </c>
      <c r="B662" s="526" t="s">
        <v>260</v>
      </c>
      <c r="C662" s="527"/>
      <c r="D662" s="527">
        <v>270</v>
      </c>
      <c r="E662" s="527">
        <v>270</v>
      </c>
      <c r="F662" s="527">
        <v>233</v>
      </c>
      <c r="G662" s="507" t="e">
        <f t="shared" si="27"/>
        <v>#DIV/0!</v>
      </c>
      <c r="H662" s="508">
        <f t="shared" si="28"/>
        <v>86.296296296296291</v>
      </c>
    </row>
    <row r="663" spans="1:8" x14ac:dyDescent="0.25">
      <c r="A663" s="633" t="s">
        <v>262</v>
      </c>
      <c r="B663" s="633"/>
      <c r="C663" s="472">
        <f>SUM(C648,C654,C661)</f>
        <v>0</v>
      </c>
      <c r="D663" s="472">
        <f>SUM(D648,D654,D661)</f>
        <v>540</v>
      </c>
      <c r="E663" s="472">
        <f>SUM(E648,E654,E661)</f>
        <v>540</v>
      </c>
      <c r="F663" s="472">
        <f>SUM(F648,F654,F661)</f>
        <v>540</v>
      </c>
      <c r="G663" s="325" t="e">
        <f t="shared" si="27"/>
        <v>#DIV/0!</v>
      </c>
      <c r="H663" s="326">
        <f t="shared" si="28"/>
        <v>100</v>
      </c>
    </row>
    <row r="664" spans="1:8" ht="15" customHeight="1" x14ac:dyDescent="0.25">
      <c r="A664" s="528"/>
      <c r="B664" s="529"/>
      <c r="C664" s="530"/>
      <c r="D664" s="530"/>
      <c r="E664" s="530"/>
      <c r="F664" s="531"/>
      <c r="G664" s="507" t="e">
        <f t="shared" si="27"/>
        <v>#DIV/0!</v>
      </c>
      <c r="H664" s="508" t="e">
        <f t="shared" si="28"/>
        <v>#DIV/0!</v>
      </c>
    </row>
    <row r="665" spans="1:8" x14ac:dyDescent="0.25">
      <c r="A665" s="532"/>
      <c r="B665" s="523"/>
      <c r="C665" s="524"/>
      <c r="D665" s="524"/>
      <c r="E665" s="524"/>
      <c r="F665" s="524"/>
      <c r="G665" s="507" t="e">
        <f t="shared" si="27"/>
        <v>#DIV/0!</v>
      </c>
      <c r="H665" s="508" t="e">
        <f t="shared" si="28"/>
        <v>#DIV/0!</v>
      </c>
    </row>
    <row r="666" spans="1:8" x14ac:dyDescent="0.25">
      <c r="A666" s="634" t="s">
        <v>295</v>
      </c>
      <c r="B666" s="634"/>
      <c r="C666" s="448">
        <f>SUM(C533,C543,C566,C576+C588+C615+C638+C663)</f>
        <v>5955</v>
      </c>
      <c r="D666" s="448">
        <f>SUM(D533,D543,D566,D576+D588+D615+D638+D663)</f>
        <v>29273</v>
      </c>
      <c r="E666" s="448">
        <f>SUM(E533,E543,E566,E576+E588+E615+E638+E663)</f>
        <v>29273</v>
      </c>
      <c r="F666" s="448">
        <f>SUM(F533,F543,F566,F576+F588+F615+F638+F663)</f>
        <v>24811</v>
      </c>
      <c r="G666" s="325">
        <f t="shared" si="27"/>
        <v>416.64147774979011</v>
      </c>
      <c r="H666" s="326">
        <f t="shared" si="28"/>
        <v>84.757284870016733</v>
      </c>
    </row>
    <row r="667" spans="1:8" x14ac:dyDescent="0.25">
      <c r="A667" s="533"/>
      <c r="B667" s="533"/>
      <c r="C667" s="533"/>
      <c r="D667" s="533"/>
      <c r="E667" s="533"/>
      <c r="F667" s="533"/>
      <c r="G667" s="605"/>
      <c r="H667" s="605"/>
    </row>
    <row r="668" spans="1:8" x14ac:dyDescent="0.25">
      <c r="A668" s="534"/>
      <c r="B668" s="535"/>
      <c r="C668" s="524"/>
      <c r="D668" s="524"/>
      <c r="E668" s="524"/>
      <c r="F668" s="524"/>
      <c r="G668" s="507" t="e">
        <f>F668/C668*100</f>
        <v>#DIV/0!</v>
      </c>
      <c r="H668" s="508" t="e">
        <f>F668/E668*100</f>
        <v>#DIV/0!</v>
      </c>
    </row>
    <row r="669" spans="1:8" x14ac:dyDescent="0.25">
      <c r="A669" s="634" t="s">
        <v>296</v>
      </c>
      <c r="B669" s="634"/>
      <c r="C669" s="448">
        <f>SUM(C500,C666)</f>
        <v>474063</v>
      </c>
      <c r="D669" s="448">
        <f>SUM(D500,D666)</f>
        <v>1022027</v>
      </c>
      <c r="E669" s="448">
        <f>SUM(E500,E666)</f>
        <v>1022027</v>
      </c>
      <c r="F669" s="448">
        <f>SUM(F500,F666)</f>
        <v>521587</v>
      </c>
      <c r="G669" s="325">
        <f>F669/C669*100</f>
        <v>110.02482792371478</v>
      </c>
      <c r="H669" s="326">
        <f>F669/E669*100</f>
        <v>51.034561709230772</v>
      </c>
    </row>
    <row r="670" spans="1:8" x14ac:dyDescent="0.25">
      <c r="A670" s="536"/>
      <c r="B670" s="537"/>
      <c r="C670" s="538"/>
      <c r="D670" s="538"/>
      <c r="E670" s="538"/>
      <c r="F670" s="538"/>
      <c r="G670" s="454"/>
      <c r="H670" s="539"/>
    </row>
    <row r="671" spans="1:8" x14ac:dyDescent="0.25">
      <c r="A671" s="540"/>
      <c r="B671" s="541"/>
      <c r="C671" s="542"/>
      <c r="D671" s="542"/>
      <c r="E671" s="542"/>
      <c r="F671" s="542"/>
      <c r="G671" s="263"/>
      <c r="H671" s="263"/>
    </row>
    <row r="672" spans="1:8" x14ac:dyDescent="0.25">
      <c r="A672" s="515"/>
      <c r="B672" s="516"/>
      <c r="C672" s="517"/>
      <c r="D672" s="517"/>
      <c r="E672" s="517"/>
      <c r="F672" s="517"/>
      <c r="G672" s="515"/>
      <c r="H672" s="515"/>
    </row>
    <row r="673" spans="1:1024" x14ac:dyDescent="0.25">
      <c r="A673" s="635" t="s">
        <v>297</v>
      </c>
      <c r="B673" s="635"/>
      <c r="C673" s="635"/>
      <c r="D673" s="635"/>
      <c r="E673" s="635"/>
      <c r="F673" s="635"/>
      <c r="G673" s="635"/>
      <c r="H673" s="635"/>
    </row>
    <row r="674" spans="1:1024" x14ac:dyDescent="0.25">
      <c r="A674" s="543"/>
      <c r="B674" s="543"/>
      <c r="C674" s="543"/>
      <c r="D674" s="544"/>
      <c r="E674" s="544"/>
      <c r="F674" s="544"/>
      <c r="G674" s="544"/>
      <c r="H674" s="543"/>
    </row>
    <row r="675" spans="1:1024" ht="15" customHeight="1" x14ac:dyDescent="0.25">
      <c r="A675" s="617" t="s">
        <v>33</v>
      </c>
      <c r="B675" s="617" t="s">
        <v>4</v>
      </c>
      <c r="C675" s="625" t="s">
        <v>5</v>
      </c>
      <c r="D675" s="626" t="s">
        <v>6</v>
      </c>
      <c r="E675" s="626" t="s">
        <v>7</v>
      </c>
      <c r="F675" s="627" t="s">
        <v>8</v>
      </c>
      <c r="G675" s="626" t="s">
        <v>9</v>
      </c>
      <c r="H675" s="626" t="s">
        <v>9</v>
      </c>
    </row>
    <row r="676" spans="1:1024" ht="38.25" customHeight="1" x14ac:dyDescent="0.25">
      <c r="A676" s="617"/>
      <c r="B676" s="617"/>
      <c r="C676" s="625"/>
      <c r="D676" s="626"/>
      <c r="E676" s="626"/>
      <c r="F676" s="627"/>
      <c r="G676" s="626"/>
      <c r="H676" s="626"/>
    </row>
    <row r="677" spans="1:1024" ht="18.75" customHeight="1" x14ac:dyDescent="0.25">
      <c r="A677" s="617">
        <v>1</v>
      </c>
      <c r="B677" s="617"/>
      <c r="C677" s="545">
        <v>2</v>
      </c>
      <c r="D677" s="546">
        <v>3</v>
      </c>
      <c r="E677" s="546">
        <v>4</v>
      </c>
      <c r="F677" s="546">
        <v>5</v>
      </c>
      <c r="G677" s="546" t="s">
        <v>10</v>
      </c>
      <c r="H677" s="546" t="s">
        <v>11</v>
      </c>
    </row>
    <row r="678" spans="1:1024" x14ac:dyDescent="0.25">
      <c r="A678" s="547">
        <v>1</v>
      </c>
      <c r="B678" s="548" t="s">
        <v>298</v>
      </c>
      <c r="C678" s="205">
        <v>1858</v>
      </c>
      <c r="D678" s="205">
        <v>5940</v>
      </c>
      <c r="E678" s="205">
        <v>5940</v>
      </c>
      <c r="F678" s="205">
        <v>3284</v>
      </c>
      <c r="G678" s="205">
        <f>F678/C678*100</f>
        <v>176.74919268030141</v>
      </c>
      <c r="H678" s="206">
        <f>F678/E678*100</f>
        <v>55.28619528619528</v>
      </c>
    </row>
    <row r="679" spans="1:1024" x14ac:dyDescent="0.25">
      <c r="A679" s="549">
        <v>3</v>
      </c>
      <c r="B679" s="550" t="s">
        <v>299</v>
      </c>
      <c r="C679" s="207">
        <v>1</v>
      </c>
      <c r="D679" s="207">
        <v>51</v>
      </c>
      <c r="E679" s="207">
        <v>51</v>
      </c>
      <c r="F679" s="207">
        <v>8</v>
      </c>
      <c r="G679" s="205">
        <f>F679/C679*100</f>
        <v>800</v>
      </c>
      <c r="H679" s="206">
        <f>F679/E679*100</f>
        <v>15.686274509803921</v>
      </c>
    </row>
    <row r="680" spans="1:1024" x14ac:dyDescent="0.25">
      <c r="A680" s="549">
        <v>93</v>
      </c>
      <c r="B680" s="550" t="s">
        <v>300</v>
      </c>
      <c r="C680" s="207">
        <v>0</v>
      </c>
      <c r="D680" s="207">
        <v>0</v>
      </c>
      <c r="E680" s="207">
        <v>0</v>
      </c>
      <c r="F680" s="207">
        <v>0</v>
      </c>
      <c r="G680" s="205" t="e">
        <f>F680/C680*100</f>
        <v>#DIV/0!</v>
      </c>
      <c r="H680" s="206" t="e">
        <f>F680/E680*100</f>
        <v>#DIV/0!</v>
      </c>
    </row>
    <row r="681" spans="1:1024" x14ac:dyDescent="0.25">
      <c r="A681" s="549">
        <v>4</v>
      </c>
      <c r="B681" s="550" t="s">
        <v>301</v>
      </c>
      <c r="C681" s="207">
        <v>0</v>
      </c>
      <c r="D681" s="207">
        <v>531</v>
      </c>
      <c r="E681" s="207">
        <v>531</v>
      </c>
      <c r="F681" s="207"/>
      <c r="G681" s="205" t="e">
        <f>F681/C681*100</f>
        <v>#DIV/0!</v>
      </c>
      <c r="H681" s="206">
        <f>F681/E681*100</f>
        <v>0</v>
      </c>
    </row>
    <row r="682" spans="1:1024" x14ac:dyDescent="0.25">
      <c r="A682" s="549" t="s">
        <v>302</v>
      </c>
      <c r="B682" s="550" t="s">
        <v>303</v>
      </c>
      <c r="C682" s="207">
        <v>41188</v>
      </c>
      <c r="D682" s="207">
        <v>74320</v>
      </c>
      <c r="E682" s="207">
        <v>74320</v>
      </c>
      <c r="F682" s="207">
        <v>37999</v>
      </c>
      <c r="G682" s="205"/>
      <c r="H682" s="206"/>
    </row>
    <row r="683" spans="1:1024" x14ac:dyDescent="0.25">
      <c r="A683" s="549">
        <v>94</v>
      </c>
      <c r="B683" s="550" t="s">
        <v>304</v>
      </c>
      <c r="C683" s="207">
        <v>0</v>
      </c>
      <c r="D683" s="207">
        <v>0</v>
      </c>
      <c r="E683" s="207">
        <v>0</v>
      </c>
      <c r="F683" s="207">
        <v>0</v>
      </c>
      <c r="G683" s="205" t="e">
        <f t="shared" ref="G683:G690" si="29">F683/C683*100</f>
        <v>#DIV/0!</v>
      </c>
      <c r="H683" s="206" t="e">
        <f t="shared" ref="H683:H690" si="30">F683/E683*100</f>
        <v>#DIV/0!</v>
      </c>
    </row>
    <row r="684" spans="1:1024" s="74" customFormat="1" x14ac:dyDescent="0.25">
      <c r="A684" s="549">
        <v>5</v>
      </c>
      <c r="B684" s="550" t="s">
        <v>305</v>
      </c>
      <c r="C684" s="207">
        <v>422996</v>
      </c>
      <c r="D684" s="207">
        <v>900000</v>
      </c>
      <c r="E684" s="207">
        <v>900000</v>
      </c>
      <c r="F684" s="207">
        <v>455691</v>
      </c>
      <c r="G684" s="205">
        <f t="shared" si="29"/>
        <v>107.72938751193865</v>
      </c>
      <c r="H684" s="206">
        <f t="shared" si="30"/>
        <v>50.632333333333335</v>
      </c>
      <c r="ALX684" s="70"/>
      <c r="ALY684"/>
      <c r="ALZ684"/>
      <c r="AMA684"/>
      <c r="AMB684"/>
      <c r="AMC684"/>
      <c r="AMD684"/>
      <c r="AME684"/>
      <c r="AMF684"/>
      <c r="AMG684"/>
      <c r="AMH684"/>
      <c r="AMI684"/>
      <c r="AMJ684"/>
    </row>
    <row r="685" spans="1:1024" x14ac:dyDescent="0.25">
      <c r="A685" s="549">
        <v>95</v>
      </c>
      <c r="B685" s="550" t="s">
        <v>306</v>
      </c>
      <c r="C685" s="550">
        <v>97</v>
      </c>
      <c r="D685" s="550">
        <v>353</v>
      </c>
      <c r="E685" s="550">
        <v>353</v>
      </c>
      <c r="F685" s="550">
        <v>28</v>
      </c>
      <c r="G685" s="205">
        <f t="shared" si="29"/>
        <v>28.865979381443296</v>
      </c>
      <c r="H685" s="206">
        <f t="shared" si="30"/>
        <v>7.9320113314447589</v>
      </c>
    </row>
    <row r="686" spans="1:1024" x14ac:dyDescent="0.25">
      <c r="A686" s="549">
        <v>525101</v>
      </c>
      <c r="B686" s="550" t="s">
        <v>307</v>
      </c>
      <c r="C686" s="550">
        <v>0</v>
      </c>
      <c r="D686" s="550">
        <v>0</v>
      </c>
      <c r="E686" s="550">
        <v>0</v>
      </c>
      <c r="F686" s="550">
        <v>290</v>
      </c>
      <c r="G686" s="205" t="e">
        <f t="shared" si="29"/>
        <v>#DIV/0!</v>
      </c>
      <c r="H686" s="206" t="e">
        <f t="shared" si="30"/>
        <v>#DIV/0!</v>
      </c>
    </row>
    <row r="687" spans="1:1024" x14ac:dyDescent="0.25">
      <c r="A687" s="549" t="s">
        <v>308</v>
      </c>
      <c r="B687" s="550" t="s">
        <v>309</v>
      </c>
      <c r="C687" s="550">
        <v>0</v>
      </c>
      <c r="D687" s="550">
        <v>15456</v>
      </c>
      <c r="E687" s="550">
        <v>15456</v>
      </c>
      <c r="F687" s="550">
        <v>15456</v>
      </c>
      <c r="G687" s="205" t="e">
        <f t="shared" si="29"/>
        <v>#DIV/0!</v>
      </c>
      <c r="H687" s="206">
        <f t="shared" si="30"/>
        <v>100</v>
      </c>
    </row>
    <row r="688" spans="1:1024" x14ac:dyDescent="0.25">
      <c r="A688" s="549">
        <v>6</v>
      </c>
      <c r="B688" s="550" t="s">
        <v>135</v>
      </c>
      <c r="C688" s="550">
        <v>7923</v>
      </c>
      <c r="D688" s="550">
        <v>24800</v>
      </c>
      <c r="E688" s="550">
        <v>24800</v>
      </c>
      <c r="F688" s="550">
        <v>8255</v>
      </c>
      <c r="G688" s="205">
        <f t="shared" si="29"/>
        <v>104.19033194497034</v>
      </c>
      <c r="H688" s="206">
        <f t="shared" si="30"/>
        <v>33.286290322580648</v>
      </c>
    </row>
    <row r="689" spans="1:8" x14ac:dyDescent="0.25">
      <c r="A689" s="551" t="s">
        <v>310</v>
      </c>
      <c r="B689" s="552" t="s">
        <v>311</v>
      </c>
      <c r="C689" s="552">
        <v>0</v>
      </c>
      <c r="D689" s="552">
        <v>576</v>
      </c>
      <c r="E689" s="552">
        <v>576</v>
      </c>
      <c r="F689" s="552">
        <v>576</v>
      </c>
      <c r="G689" s="205" t="e">
        <f t="shared" si="29"/>
        <v>#DIV/0!</v>
      </c>
      <c r="H689" s="206">
        <f t="shared" si="30"/>
        <v>100</v>
      </c>
    </row>
    <row r="690" spans="1:8" x14ac:dyDescent="0.25">
      <c r="A690" s="628" t="s">
        <v>312</v>
      </c>
      <c r="B690" s="628"/>
      <c r="C690" s="553">
        <f>SUM(C678:C689)</f>
        <v>474063</v>
      </c>
      <c r="D690" s="553">
        <f>SUM(D678:D689)</f>
        <v>1022027</v>
      </c>
      <c r="E690" s="553">
        <f>SUM(E678:E689)</f>
        <v>1022027</v>
      </c>
      <c r="F690" s="553">
        <f>SUM(F678:F689)</f>
        <v>521587</v>
      </c>
      <c r="G690" s="520">
        <f t="shared" si="29"/>
        <v>110.02482792371478</v>
      </c>
      <c r="H690" s="521">
        <f t="shared" si="30"/>
        <v>51.034561709230772</v>
      </c>
    </row>
    <row r="691" spans="1:8" x14ac:dyDescent="0.25">
      <c r="A691" s="554"/>
      <c r="B691" s="554"/>
      <c r="C691" s="555"/>
      <c r="D691" s="555"/>
      <c r="E691" s="555"/>
      <c r="F691" s="555"/>
      <c r="G691" s="556"/>
      <c r="H691" s="554"/>
    </row>
    <row r="692" spans="1:8" x14ac:dyDescent="0.25">
      <c r="A692" s="557"/>
      <c r="B692" s="557"/>
      <c r="C692" s="558"/>
      <c r="D692" s="558"/>
      <c r="E692" s="558"/>
      <c r="F692" s="558"/>
      <c r="G692" s="559"/>
      <c r="H692" s="557"/>
    </row>
    <row r="693" spans="1:8" x14ac:dyDescent="0.25">
      <c r="A693" s="629" t="s">
        <v>313</v>
      </c>
      <c r="B693" s="629"/>
      <c r="C693" s="629"/>
      <c r="D693" s="629"/>
      <c r="E693" s="629"/>
      <c r="F693" s="629"/>
      <c r="G693" s="629"/>
      <c r="H693" s="629"/>
    </row>
    <row r="694" spans="1:8" x14ac:dyDescent="0.25">
      <c r="A694" s="560"/>
      <c r="B694" s="267"/>
      <c r="C694" s="193"/>
      <c r="D694" s="193"/>
      <c r="E694" s="193"/>
      <c r="F694" s="561"/>
      <c r="G694" s="561"/>
      <c r="H694" s="561"/>
    </row>
    <row r="695" spans="1:8" ht="19.5" customHeight="1" x14ac:dyDescent="0.25">
      <c r="A695" s="630" t="s">
        <v>314</v>
      </c>
      <c r="B695" s="630"/>
      <c r="C695" s="630"/>
      <c r="D695" s="630"/>
      <c r="E695" s="630"/>
      <c r="F695" s="562"/>
      <c r="G695" s="562"/>
      <c r="H695" s="562"/>
    </row>
    <row r="696" spans="1:8" ht="19.5" customHeight="1" x14ac:dyDescent="0.25">
      <c r="A696" s="631" t="s">
        <v>33</v>
      </c>
      <c r="B696" s="631" t="s">
        <v>4</v>
      </c>
      <c r="C696" s="625" t="s">
        <v>5</v>
      </c>
      <c r="D696" s="632" t="s">
        <v>6</v>
      </c>
      <c r="E696" s="632" t="s">
        <v>7</v>
      </c>
      <c r="F696" s="627" t="s">
        <v>8</v>
      </c>
      <c r="G696" s="632" t="s">
        <v>9</v>
      </c>
      <c r="H696" s="632" t="s">
        <v>9</v>
      </c>
    </row>
    <row r="697" spans="1:8" ht="36.6" customHeight="1" x14ac:dyDescent="0.25">
      <c r="A697" s="631"/>
      <c r="B697" s="631"/>
      <c r="C697" s="625"/>
      <c r="D697" s="632"/>
      <c r="E697" s="632"/>
      <c r="F697" s="627"/>
      <c r="G697" s="632"/>
      <c r="H697" s="632"/>
    </row>
    <row r="698" spans="1:8" ht="20.25" customHeight="1" x14ac:dyDescent="0.25">
      <c r="A698" s="619">
        <v>1</v>
      </c>
      <c r="B698" s="619"/>
      <c r="C698" s="173">
        <v>2</v>
      </c>
      <c r="D698" s="174">
        <v>3</v>
      </c>
      <c r="E698" s="174">
        <v>4</v>
      </c>
      <c r="F698" s="174">
        <v>5</v>
      </c>
      <c r="G698" s="174" t="s">
        <v>10</v>
      </c>
      <c r="H698" s="174" t="s">
        <v>11</v>
      </c>
    </row>
    <row r="699" spans="1:8" x14ac:dyDescent="0.25">
      <c r="A699" s="298">
        <v>922</v>
      </c>
      <c r="B699" s="299" t="s">
        <v>315</v>
      </c>
      <c r="C699" s="183">
        <v>0</v>
      </c>
      <c r="D699" s="183">
        <f>D700</f>
        <v>0</v>
      </c>
      <c r="E699" s="183">
        <f>E700</f>
        <v>0</v>
      </c>
      <c r="F699" s="205"/>
      <c r="G699" s="205">
        <v>0</v>
      </c>
      <c r="H699" s="206">
        <v>0</v>
      </c>
    </row>
    <row r="700" spans="1:8" ht="22.5" x14ac:dyDescent="0.25">
      <c r="A700" s="179">
        <v>922</v>
      </c>
      <c r="B700" s="180" t="s">
        <v>316</v>
      </c>
      <c r="C700" s="182"/>
      <c r="D700" s="182"/>
      <c r="E700" s="563"/>
      <c r="F700" s="564"/>
      <c r="G700" s="565"/>
      <c r="H700" s="566">
        <v>0</v>
      </c>
    </row>
    <row r="701" spans="1:8" x14ac:dyDescent="0.25">
      <c r="A701" s="620" t="s">
        <v>177</v>
      </c>
      <c r="B701" s="620"/>
      <c r="C701" s="567"/>
      <c r="D701" s="567">
        <f>SUM(D699)</f>
        <v>0</v>
      </c>
      <c r="E701" s="567">
        <f>SUM(E699)</f>
        <v>0</v>
      </c>
      <c r="F701" s="567">
        <f>SUM(F699)</f>
        <v>0</v>
      </c>
      <c r="G701" s="567">
        <v>0</v>
      </c>
      <c r="H701" s="567">
        <v>0</v>
      </c>
    </row>
    <row r="702" spans="1:8" x14ac:dyDescent="0.25">
      <c r="A702" s="561"/>
      <c r="B702" s="561"/>
      <c r="C702" s="561"/>
      <c r="D702" s="561"/>
      <c r="E702" s="561"/>
      <c r="F702" s="561"/>
      <c r="G702" s="561"/>
      <c r="H702" s="561"/>
    </row>
    <row r="703" spans="1:8" x14ac:dyDescent="0.25">
      <c r="A703" s="621" t="s">
        <v>317</v>
      </c>
      <c r="B703" s="621"/>
      <c r="C703" s="568">
        <f>C690</f>
        <v>474063</v>
      </c>
      <c r="D703" s="568">
        <f>D690</f>
        <v>1022027</v>
      </c>
      <c r="E703" s="568">
        <f>E690</f>
        <v>1022027</v>
      </c>
      <c r="F703" s="568">
        <f>F690</f>
        <v>521587</v>
      </c>
      <c r="G703" s="569">
        <f>F703/C703*100</f>
        <v>110.02482792371478</v>
      </c>
      <c r="H703" s="569">
        <f>F703/E703*100</f>
        <v>51.034561709230772</v>
      </c>
    </row>
    <row r="704" spans="1:8" x14ac:dyDescent="0.25">
      <c r="A704" s="554"/>
      <c r="B704" s="554"/>
      <c r="C704" s="554"/>
      <c r="D704" s="556"/>
      <c r="E704" s="556"/>
      <c r="F704" s="556"/>
      <c r="G704" s="570"/>
      <c r="H704" s="554"/>
    </row>
    <row r="705" spans="1:8" x14ac:dyDescent="0.25">
      <c r="A705" s="557"/>
      <c r="B705" s="557"/>
      <c r="C705" s="557"/>
      <c r="D705" s="559"/>
      <c r="E705" s="559"/>
      <c r="F705" s="559"/>
      <c r="G705" s="571"/>
      <c r="H705" s="557"/>
    </row>
    <row r="706" spans="1:8" ht="21.75" customHeight="1" x14ac:dyDescent="0.25">
      <c r="A706" s="622" t="s">
        <v>318</v>
      </c>
      <c r="B706" s="622"/>
      <c r="C706" s="622"/>
      <c r="D706" s="622"/>
      <c r="E706" s="622"/>
      <c r="F706" s="622"/>
      <c r="G706" s="622"/>
      <c r="H706" s="622"/>
    </row>
    <row r="707" spans="1:8" ht="13.9" customHeight="1" x14ac:dyDescent="0.25">
      <c r="A707" s="543"/>
      <c r="B707" s="543"/>
      <c r="C707" s="543"/>
      <c r="D707" s="572"/>
      <c r="E707" s="572"/>
      <c r="F707" s="572"/>
      <c r="G707" s="572"/>
      <c r="H707" s="543"/>
    </row>
    <row r="708" spans="1:8" ht="13.9" customHeight="1" x14ac:dyDescent="0.25">
      <c r="A708" s="623" t="s">
        <v>319</v>
      </c>
      <c r="B708" s="624" t="s">
        <v>320</v>
      </c>
      <c r="C708" s="625" t="s">
        <v>5</v>
      </c>
      <c r="D708" s="626" t="s">
        <v>6</v>
      </c>
      <c r="E708" s="626" t="s">
        <v>7</v>
      </c>
      <c r="F708" s="627" t="s">
        <v>8</v>
      </c>
      <c r="G708" s="626" t="s">
        <v>9</v>
      </c>
      <c r="H708" s="626" t="s">
        <v>9</v>
      </c>
    </row>
    <row r="709" spans="1:8" ht="30.75" customHeight="1" x14ac:dyDescent="0.25">
      <c r="A709" s="623"/>
      <c r="B709" s="624"/>
      <c r="C709" s="625"/>
      <c r="D709" s="626"/>
      <c r="E709" s="626"/>
      <c r="F709" s="627"/>
      <c r="G709" s="626"/>
      <c r="H709" s="626"/>
    </row>
    <row r="710" spans="1:8" ht="22.5" customHeight="1" x14ac:dyDescent="0.25">
      <c r="A710" s="617">
        <v>1</v>
      </c>
      <c r="B710" s="617"/>
      <c r="C710" s="545">
        <v>2</v>
      </c>
      <c r="D710" s="546">
        <v>3</v>
      </c>
      <c r="E710" s="546">
        <v>4</v>
      </c>
      <c r="F710" s="546">
        <v>5</v>
      </c>
      <c r="G710" s="546" t="s">
        <v>10</v>
      </c>
      <c r="H710" s="546" t="s">
        <v>11</v>
      </c>
    </row>
    <row r="711" spans="1:8" x14ac:dyDescent="0.25">
      <c r="A711" s="573">
        <v>1</v>
      </c>
      <c r="B711" s="574" t="s">
        <v>321</v>
      </c>
      <c r="C711" s="575"/>
      <c r="D711" s="576"/>
      <c r="E711" s="576"/>
      <c r="F711" s="576"/>
      <c r="G711" s="577"/>
      <c r="H711" s="578"/>
    </row>
    <row r="712" spans="1:8" x14ac:dyDescent="0.25">
      <c r="A712" s="579"/>
      <c r="B712" s="580" t="s">
        <v>322</v>
      </c>
      <c r="C712" s="182">
        <v>40328</v>
      </c>
      <c r="D712" s="182">
        <v>80260</v>
      </c>
      <c r="E712" s="182">
        <v>80260</v>
      </c>
      <c r="F712" s="182">
        <v>39100</v>
      </c>
      <c r="G712" s="207">
        <f>F712/C712*100</f>
        <v>96.954969252132514</v>
      </c>
      <c r="H712" s="207">
        <f>F712/E712*100</f>
        <v>48.716670819835535</v>
      </c>
    </row>
    <row r="713" spans="1:8" x14ac:dyDescent="0.25">
      <c r="A713" s="579"/>
      <c r="B713" s="580" t="s">
        <v>323</v>
      </c>
      <c r="C713" s="182">
        <v>43045</v>
      </c>
      <c r="D713" s="182">
        <v>80260</v>
      </c>
      <c r="E713" s="182">
        <v>80260</v>
      </c>
      <c r="F713" s="182">
        <v>41283</v>
      </c>
      <c r="G713" s="207">
        <f>F713/C713*100</f>
        <v>95.906609362295271</v>
      </c>
      <c r="H713" s="207">
        <f>F713/E713*100</f>
        <v>51.436581111387994</v>
      </c>
    </row>
    <row r="714" spans="1:8" x14ac:dyDescent="0.25">
      <c r="A714" s="618" t="s">
        <v>324</v>
      </c>
      <c r="B714" s="618"/>
      <c r="C714" s="225">
        <f>C712-C713</f>
        <v>-2717</v>
      </c>
      <c r="D714" s="225">
        <f>D712-D713</f>
        <v>0</v>
      </c>
      <c r="E714" s="225">
        <f>E712-E713</f>
        <v>0</v>
      </c>
      <c r="F714" s="225">
        <f>F712-F713</f>
        <v>-2183</v>
      </c>
      <c r="G714" s="470">
        <f>F714/C714*100</f>
        <v>80.34596981965403</v>
      </c>
      <c r="H714" s="470" t="e">
        <f>F714/E714*100</f>
        <v>#DIV/0!</v>
      </c>
    </row>
    <row r="715" spans="1:8" x14ac:dyDescent="0.25">
      <c r="A715" s="581" t="s">
        <v>325</v>
      </c>
      <c r="B715" s="582" t="s">
        <v>299</v>
      </c>
      <c r="C715" s="583"/>
      <c r="D715" s="584"/>
      <c r="E715" s="584"/>
      <c r="F715" s="584"/>
      <c r="G715" s="585"/>
      <c r="H715" s="585"/>
    </row>
    <row r="716" spans="1:8" x14ac:dyDescent="0.25">
      <c r="A716" s="579"/>
      <c r="B716" s="580" t="s">
        <v>322</v>
      </c>
      <c r="C716" s="182">
        <v>27</v>
      </c>
      <c r="D716" s="182">
        <v>51</v>
      </c>
      <c r="E716" s="182">
        <v>51</v>
      </c>
      <c r="F716" s="182">
        <v>53</v>
      </c>
      <c r="G716" s="207">
        <f>F716/C716*100</f>
        <v>196.2962962962963</v>
      </c>
      <c r="H716" s="207">
        <f>F716/E716*100</f>
        <v>103.92156862745099</v>
      </c>
    </row>
    <row r="717" spans="1:8" x14ac:dyDescent="0.25">
      <c r="A717" s="579"/>
      <c r="B717" s="580" t="s">
        <v>323</v>
      </c>
      <c r="C717" s="182">
        <v>1</v>
      </c>
      <c r="D717" s="182">
        <v>51</v>
      </c>
      <c r="E717" s="182">
        <v>51</v>
      </c>
      <c r="F717" s="182">
        <v>8</v>
      </c>
      <c r="G717" s="207">
        <f>F717/C717*100</f>
        <v>800</v>
      </c>
      <c r="H717" s="207">
        <f>F717/E717*100</f>
        <v>15.686274509803921</v>
      </c>
    </row>
    <row r="718" spans="1:8" x14ac:dyDescent="0.25">
      <c r="A718" s="618" t="s">
        <v>326</v>
      </c>
      <c r="B718" s="618"/>
      <c r="C718" s="225">
        <f>C716-C717</f>
        <v>26</v>
      </c>
      <c r="D718" s="225">
        <f>D716-D717</f>
        <v>0</v>
      </c>
      <c r="E718" s="225">
        <f>E716-E717</f>
        <v>0</v>
      </c>
      <c r="F718" s="225">
        <f>F716-F717</f>
        <v>45</v>
      </c>
      <c r="G718" s="470">
        <f>F718/C718*100</f>
        <v>173.07692307692309</v>
      </c>
      <c r="H718" s="470" t="e">
        <f>F718/E718*100</f>
        <v>#DIV/0!</v>
      </c>
    </row>
    <row r="719" spans="1:8" x14ac:dyDescent="0.25">
      <c r="A719" s="581" t="s">
        <v>327</v>
      </c>
      <c r="B719" s="582" t="s">
        <v>143</v>
      </c>
      <c r="C719" s="583"/>
      <c r="D719" s="586"/>
      <c r="E719" s="586"/>
      <c r="F719" s="586"/>
      <c r="G719" s="585"/>
      <c r="H719" s="585"/>
    </row>
    <row r="720" spans="1:8" x14ac:dyDescent="0.25">
      <c r="A720" s="579"/>
      <c r="B720" s="580" t="s">
        <v>322</v>
      </c>
      <c r="C720" s="182">
        <v>0</v>
      </c>
      <c r="D720" s="182">
        <v>531</v>
      </c>
      <c r="E720" s="182">
        <v>531</v>
      </c>
      <c r="F720" s="182">
        <v>0</v>
      </c>
      <c r="G720" s="207" t="e">
        <f>F720/C720*100</f>
        <v>#DIV/0!</v>
      </c>
      <c r="H720" s="207">
        <f>F720/E720*100</f>
        <v>0</v>
      </c>
    </row>
    <row r="721" spans="1:8" x14ac:dyDescent="0.25">
      <c r="A721" s="579"/>
      <c r="B721" s="580" t="s">
        <v>323</v>
      </c>
      <c r="C721" s="182">
        <v>0</v>
      </c>
      <c r="D721" s="182">
        <v>531</v>
      </c>
      <c r="E721" s="182">
        <v>531</v>
      </c>
      <c r="F721" s="182">
        <v>0</v>
      </c>
      <c r="G721" s="207" t="e">
        <f>F721/C721*100</f>
        <v>#DIV/0!</v>
      </c>
      <c r="H721" s="207">
        <f>F721/E721*100</f>
        <v>0</v>
      </c>
    </row>
    <row r="722" spans="1:8" x14ac:dyDescent="0.25">
      <c r="A722" s="618" t="s">
        <v>326</v>
      </c>
      <c r="B722" s="618"/>
      <c r="C722" s="225">
        <f>C720-C721</f>
        <v>0</v>
      </c>
      <c r="D722" s="225">
        <f>D720-D721</f>
        <v>0</v>
      </c>
      <c r="E722" s="225">
        <f>E720-E721</f>
        <v>0</v>
      </c>
      <c r="F722" s="225">
        <f>F720-F721</f>
        <v>0</v>
      </c>
      <c r="G722" s="470" t="e">
        <f>F722/C722*100</f>
        <v>#DIV/0!</v>
      </c>
      <c r="H722" s="470" t="e">
        <f>F722/E722*100</f>
        <v>#DIV/0!</v>
      </c>
    </row>
    <row r="723" spans="1:8" x14ac:dyDescent="0.25">
      <c r="A723" s="581" t="s">
        <v>328</v>
      </c>
      <c r="B723" s="582" t="s">
        <v>144</v>
      </c>
      <c r="C723" s="583"/>
      <c r="D723" s="586"/>
      <c r="E723" s="586"/>
      <c r="F723" s="586"/>
      <c r="G723" s="585"/>
      <c r="H723" s="585"/>
    </row>
    <row r="724" spans="1:8" x14ac:dyDescent="0.25">
      <c r="A724" s="579"/>
      <c r="B724" s="580" t="s">
        <v>322</v>
      </c>
      <c r="C724" s="182">
        <v>419471</v>
      </c>
      <c r="D724" s="182">
        <v>907571</v>
      </c>
      <c r="E724" s="182">
        <v>907571</v>
      </c>
      <c r="F724" s="182">
        <v>462905</v>
      </c>
      <c r="G724" s="207">
        <f>F724/C724*100</f>
        <v>110.35447027327277</v>
      </c>
      <c r="H724" s="207">
        <f>F724/E724*100</f>
        <v>51.004824966862095</v>
      </c>
    </row>
    <row r="725" spans="1:8" x14ac:dyDescent="0.25">
      <c r="A725" s="579"/>
      <c r="B725" s="580" t="s">
        <v>323</v>
      </c>
      <c r="C725" s="182">
        <v>422996</v>
      </c>
      <c r="D725" s="182">
        <v>900000</v>
      </c>
      <c r="E725" s="182">
        <v>900000</v>
      </c>
      <c r="F725" s="182">
        <v>455690</v>
      </c>
      <c r="G725" s="230">
        <f>F725/C725*100</f>
        <v>107.72915110308372</v>
      </c>
      <c r="H725" s="230">
        <f>F725/E725*100</f>
        <v>50.632222222222225</v>
      </c>
    </row>
    <row r="726" spans="1:8" x14ac:dyDescent="0.25">
      <c r="A726" s="618" t="s">
        <v>326</v>
      </c>
      <c r="B726" s="618"/>
      <c r="C726" s="225">
        <f>C724-C725</f>
        <v>-3525</v>
      </c>
      <c r="D726" s="225">
        <f>D724-D725</f>
        <v>7571</v>
      </c>
      <c r="E726" s="225">
        <f>E724-E725</f>
        <v>7571</v>
      </c>
      <c r="F726" s="225">
        <f>F724-F725</f>
        <v>7215</v>
      </c>
      <c r="G726" s="470">
        <f>F726/C726*100</f>
        <v>-204.68085106382978</v>
      </c>
      <c r="H726" s="470">
        <f>F726/E726*100</f>
        <v>95.297847047946107</v>
      </c>
    </row>
    <row r="727" spans="1:8" x14ac:dyDescent="0.25">
      <c r="A727" s="581" t="s">
        <v>329</v>
      </c>
      <c r="B727" s="582" t="s">
        <v>330</v>
      </c>
      <c r="C727" s="583"/>
      <c r="D727" s="586"/>
      <c r="E727" s="586"/>
      <c r="F727" s="586"/>
      <c r="G727" s="585"/>
      <c r="H727" s="585"/>
    </row>
    <row r="728" spans="1:8" x14ac:dyDescent="0.25">
      <c r="A728" s="579"/>
      <c r="B728" s="580" t="s">
        <v>322</v>
      </c>
      <c r="C728" s="182">
        <v>0</v>
      </c>
      <c r="D728" s="182">
        <v>531</v>
      </c>
      <c r="E728" s="182">
        <v>531</v>
      </c>
      <c r="F728" s="182">
        <v>0</v>
      </c>
      <c r="G728" s="207" t="e">
        <f>F728/C728*100</f>
        <v>#DIV/0!</v>
      </c>
      <c r="H728" s="207">
        <f>F728/E728*100</f>
        <v>0</v>
      </c>
    </row>
    <row r="729" spans="1:8" x14ac:dyDescent="0.25">
      <c r="A729" s="579"/>
      <c r="B729" s="580" t="s">
        <v>323</v>
      </c>
      <c r="C729" s="182">
        <v>97</v>
      </c>
      <c r="D729" s="182">
        <v>353</v>
      </c>
      <c r="E729" s="182">
        <v>353</v>
      </c>
      <c r="F729" s="182">
        <v>29</v>
      </c>
      <c r="G729" s="207">
        <f>F729/C729*100</f>
        <v>29.896907216494846</v>
      </c>
      <c r="H729" s="207">
        <f>F729/E729*100</f>
        <v>8.2152974504249308</v>
      </c>
    </row>
    <row r="730" spans="1:8" x14ac:dyDescent="0.25">
      <c r="A730" s="618" t="s">
        <v>326</v>
      </c>
      <c r="B730" s="618"/>
      <c r="C730" s="225">
        <f>C728-C729</f>
        <v>-97</v>
      </c>
      <c r="D730" s="225">
        <f>D728-D729</f>
        <v>178</v>
      </c>
      <c r="E730" s="225">
        <f>E728-E729</f>
        <v>178</v>
      </c>
      <c r="F730" s="225">
        <f>F728-F729</f>
        <v>-29</v>
      </c>
      <c r="G730" s="470">
        <f>F730/C730*100</f>
        <v>29.896907216494846</v>
      </c>
      <c r="H730" s="470">
        <f>F730/E730*100</f>
        <v>-16.292134831460675</v>
      </c>
    </row>
    <row r="731" spans="1:8" x14ac:dyDescent="0.25">
      <c r="A731" s="587"/>
      <c r="B731" s="587"/>
      <c r="C731" s="230"/>
      <c r="D731" s="230"/>
      <c r="E731" s="230"/>
      <c r="F731" s="230"/>
      <c r="G731" s="230"/>
      <c r="H731" s="230"/>
    </row>
    <row r="732" spans="1:8" x14ac:dyDescent="0.25">
      <c r="A732" s="587"/>
      <c r="B732" s="587"/>
      <c r="C732" s="230"/>
      <c r="D732" s="230"/>
      <c r="E732" s="230"/>
      <c r="F732" s="230"/>
      <c r="G732" s="230"/>
      <c r="H732" s="230"/>
    </row>
    <row r="733" spans="1:8" x14ac:dyDescent="0.25">
      <c r="A733" s="581" t="s">
        <v>331</v>
      </c>
      <c r="B733" s="582" t="s">
        <v>307</v>
      </c>
      <c r="C733" s="583"/>
      <c r="D733" s="586"/>
      <c r="E733" s="586"/>
      <c r="F733" s="586"/>
      <c r="G733" s="585"/>
      <c r="H733" s="585"/>
    </row>
    <row r="734" spans="1:8" x14ac:dyDescent="0.25">
      <c r="A734" s="588"/>
      <c r="B734" s="580" t="s">
        <v>322</v>
      </c>
      <c r="C734" s="182">
        <v>24711</v>
      </c>
      <c r="D734" s="550">
        <v>0</v>
      </c>
      <c r="E734" s="550">
        <v>0</v>
      </c>
      <c r="F734" s="550">
        <v>290</v>
      </c>
      <c r="G734" s="207">
        <f>F734/C734*100</f>
        <v>1.1735664279066003</v>
      </c>
      <c r="H734" s="207" t="e">
        <f>F734/E734*100</f>
        <v>#DIV/0!</v>
      </c>
    </row>
    <row r="735" spans="1:8" x14ac:dyDescent="0.25">
      <c r="A735" s="588"/>
      <c r="B735" s="580" t="s">
        <v>323</v>
      </c>
      <c r="C735" s="589" t="s">
        <v>332</v>
      </c>
      <c r="D735" s="550">
        <v>0</v>
      </c>
      <c r="E735" s="550">
        <v>0</v>
      </c>
      <c r="F735" s="550">
        <v>290</v>
      </c>
      <c r="G735" s="207" t="e">
        <f>F735/C735*100</f>
        <v>#DIV/0!</v>
      </c>
      <c r="H735" s="207" t="e">
        <f>F735/E735*100</f>
        <v>#DIV/0!</v>
      </c>
    </row>
    <row r="736" spans="1:8" x14ac:dyDescent="0.25">
      <c r="A736" s="618" t="s">
        <v>326</v>
      </c>
      <c r="B736" s="618"/>
      <c r="C736" s="225">
        <f>C734-C735</f>
        <v>24711</v>
      </c>
      <c r="D736" s="225">
        <f>D734-D735</f>
        <v>0</v>
      </c>
      <c r="E736" s="225">
        <f>E734-E735</f>
        <v>0</v>
      </c>
      <c r="F736" s="225">
        <f>F734-F735</f>
        <v>0</v>
      </c>
      <c r="G736" s="207">
        <f>F736/C736*100</f>
        <v>0</v>
      </c>
      <c r="H736" s="207" t="e">
        <f>F736/E736*100</f>
        <v>#DIV/0!</v>
      </c>
    </row>
    <row r="737" spans="1:8" x14ac:dyDescent="0.25">
      <c r="A737" s="581" t="s">
        <v>333</v>
      </c>
      <c r="B737" s="582" t="s">
        <v>334</v>
      </c>
      <c r="C737" s="583"/>
      <c r="D737" s="586"/>
      <c r="E737" s="586"/>
      <c r="F737" s="586"/>
      <c r="G737" s="585"/>
      <c r="H737" s="585"/>
    </row>
    <row r="738" spans="1:8" x14ac:dyDescent="0.25">
      <c r="A738" s="588"/>
      <c r="B738" s="580" t="s">
        <v>322</v>
      </c>
      <c r="C738" s="182">
        <v>0</v>
      </c>
      <c r="D738" s="550">
        <v>15456</v>
      </c>
      <c r="E738" s="550">
        <v>15456</v>
      </c>
      <c r="F738" s="550">
        <v>15456</v>
      </c>
      <c r="G738" s="207" t="e">
        <f>F738/C738*100</f>
        <v>#DIV/0!</v>
      </c>
      <c r="H738" s="207">
        <f>F738/E738*100</f>
        <v>100</v>
      </c>
    </row>
    <row r="739" spans="1:8" x14ac:dyDescent="0.25">
      <c r="A739" s="588"/>
      <c r="B739" s="580" t="s">
        <v>323</v>
      </c>
      <c r="C739" s="589"/>
      <c r="D739" s="550">
        <v>15456</v>
      </c>
      <c r="E739" s="550">
        <v>15456</v>
      </c>
      <c r="F739" s="550">
        <v>15456</v>
      </c>
      <c r="G739" s="207" t="e">
        <f>F739/C739*100</f>
        <v>#DIV/0!</v>
      </c>
      <c r="H739" s="207">
        <f>F739/E739*100</f>
        <v>100</v>
      </c>
    </row>
    <row r="740" spans="1:8" x14ac:dyDescent="0.25">
      <c r="A740" s="618" t="s">
        <v>326</v>
      </c>
      <c r="B740" s="618"/>
      <c r="C740" s="225">
        <f>C738-C739</f>
        <v>0</v>
      </c>
      <c r="D740" s="225">
        <f>D738-D739</f>
        <v>0</v>
      </c>
      <c r="E740" s="225">
        <f>E738-E739</f>
        <v>0</v>
      </c>
      <c r="F740" s="225">
        <f>F738-F739</f>
        <v>0</v>
      </c>
      <c r="G740" s="207" t="e">
        <f>F740/C740*100</f>
        <v>#DIV/0!</v>
      </c>
      <c r="H740" s="207" t="e">
        <f>F740/E740*100</f>
        <v>#DIV/0!</v>
      </c>
    </row>
    <row r="741" spans="1:8" x14ac:dyDescent="0.25">
      <c r="A741" s="587"/>
      <c r="B741" s="587"/>
      <c r="C741" s="230"/>
      <c r="D741" s="230"/>
      <c r="E741" s="230"/>
      <c r="F741" s="230"/>
      <c r="G741" s="207"/>
      <c r="H741" s="207"/>
    </row>
    <row r="742" spans="1:8" x14ac:dyDescent="0.25">
      <c r="A742" s="590" t="s">
        <v>335</v>
      </c>
      <c r="B742" s="591" t="s">
        <v>135</v>
      </c>
      <c r="C742" s="592"/>
      <c r="D742" s="592"/>
      <c r="E742" s="592"/>
      <c r="F742" s="593"/>
      <c r="G742" s="585"/>
      <c r="H742" s="585"/>
    </row>
    <row r="743" spans="1:8" x14ac:dyDescent="0.25">
      <c r="A743" s="549"/>
      <c r="B743" s="594" t="s">
        <v>336</v>
      </c>
      <c r="C743" s="182">
        <v>16278</v>
      </c>
      <c r="D743" s="182">
        <v>25681</v>
      </c>
      <c r="E743" s="207">
        <v>25681</v>
      </c>
      <c r="F743" s="207">
        <v>9040</v>
      </c>
      <c r="G743" s="207">
        <f>F743/C743*100</f>
        <v>55.535078019412708</v>
      </c>
      <c r="H743" s="207">
        <f>F743/E743*100</f>
        <v>35.201121451656867</v>
      </c>
    </row>
    <row r="744" spans="1:8" x14ac:dyDescent="0.25">
      <c r="A744" s="549"/>
      <c r="B744" s="594" t="s">
        <v>323</v>
      </c>
      <c r="C744" s="182">
        <v>7924</v>
      </c>
      <c r="D744" s="182">
        <v>24800</v>
      </c>
      <c r="E744" s="207">
        <v>24800</v>
      </c>
      <c r="F744" s="207">
        <v>8255</v>
      </c>
      <c r="G744" s="207">
        <f>F744/C744*100</f>
        <v>104.17718324078749</v>
      </c>
      <c r="H744" s="207">
        <f>F744/E744*100</f>
        <v>33.286290322580648</v>
      </c>
    </row>
    <row r="745" spans="1:8" x14ac:dyDescent="0.25">
      <c r="A745" s="595"/>
      <c r="B745" s="596" t="s">
        <v>337</v>
      </c>
      <c r="C745" s="596">
        <f>C743-C744</f>
        <v>8354</v>
      </c>
      <c r="D745" s="596">
        <f>D743-D744</f>
        <v>881</v>
      </c>
      <c r="E745" s="596">
        <f>E743-E744</f>
        <v>881</v>
      </c>
      <c r="F745" s="596">
        <f>F743-F744</f>
        <v>785</v>
      </c>
      <c r="G745" s="470">
        <f>F745/C745*100</f>
        <v>9.3966961934402686</v>
      </c>
      <c r="H745" s="470">
        <f>F745/E745*100</f>
        <v>89.103291713961411</v>
      </c>
    </row>
    <row r="746" spans="1:8" x14ac:dyDescent="0.25">
      <c r="A746" s="581" t="s">
        <v>338</v>
      </c>
      <c r="B746" s="582" t="s">
        <v>339</v>
      </c>
      <c r="C746" s="583"/>
      <c r="D746" s="586"/>
      <c r="E746" s="586"/>
      <c r="F746" s="586"/>
      <c r="G746" s="585"/>
      <c r="H746" s="585"/>
    </row>
    <row r="747" spans="1:8" x14ac:dyDescent="0.25">
      <c r="A747" s="588"/>
      <c r="B747" s="580" t="s">
        <v>322</v>
      </c>
      <c r="C747" s="182">
        <v>0</v>
      </c>
      <c r="D747" s="550">
        <v>576</v>
      </c>
      <c r="E747" s="550">
        <v>576</v>
      </c>
      <c r="F747" s="550">
        <v>576</v>
      </c>
      <c r="G747" s="207" t="e">
        <f>F747/C747*100</f>
        <v>#DIV/0!</v>
      </c>
      <c r="H747" s="207">
        <f>F747/E747*100</f>
        <v>100</v>
      </c>
    </row>
    <row r="748" spans="1:8" x14ac:dyDescent="0.25">
      <c r="A748" s="588"/>
      <c r="B748" s="580" t="s">
        <v>323</v>
      </c>
      <c r="C748" s="589" t="s">
        <v>332</v>
      </c>
      <c r="D748" s="550">
        <v>576</v>
      </c>
      <c r="E748" s="550">
        <v>576</v>
      </c>
      <c r="F748" s="550">
        <v>576</v>
      </c>
      <c r="G748" s="207" t="e">
        <f>F748/C748*100</f>
        <v>#DIV/0!</v>
      </c>
      <c r="H748" s="207">
        <f>F748/E748*100</f>
        <v>100</v>
      </c>
    </row>
    <row r="749" spans="1:8" x14ac:dyDescent="0.25">
      <c r="A749" s="618" t="s">
        <v>326</v>
      </c>
      <c r="B749" s="618"/>
      <c r="C749" s="225">
        <f>C747-C748</f>
        <v>0</v>
      </c>
      <c r="D749" s="225">
        <f>D747-D748</f>
        <v>0</v>
      </c>
      <c r="E749" s="225">
        <f>E747-E748</f>
        <v>0</v>
      </c>
      <c r="F749" s="225">
        <f>F747-F748</f>
        <v>0</v>
      </c>
      <c r="G749" s="207" t="e">
        <f>F749/C749*100</f>
        <v>#DIV/0!</v>
      </c>
      <c r="H749" s="207" t="e">
        <f>F749/E749*100</f>
        <v>#DIV/0!</v>
      </c>
    </row>
    <row r="750" spans="1:8" x14ac:dyDescent="0.25">
      <c r="A750" s="590" t="s">
        <v>338</v>
      </c>
      <c r="B750" s="591" t="s">
        <v>340</v>
      </c>
      <c r="C750" s="592"/>
      <c r="D750" s="592"/>
      <c r="E750" s="593"/>
      <c r="F750" s="593"/>
      <c r="G750" s="585"/>
      <c r="H750" s="585"/>
    </row>
    <row r="751" spans="1:8" x14ac:dyDescent="0.25">
      <c r="A751" s="597"/>
      <c r="B751" s="594" t="s">
        <v>336</v>
      </c>
      <c r="C751" s="182">
        <v>0</v>
      </c>
      <c r="D751" s="182">
        <v>0</v>
      </c>
      <c r="E751" s="207">
        <v>0</v>
      </c>
      <c r="F751" s="207">
        <v>0</v>
      </c>
      <c r="G751" s="207" t="e">
        <f t="shared" ref="G751:G756" si="31">F751/C751*100</f>
        <v>#DIV/0!</v>
      </c>
      <c r="H751" s="207" t="e">
        <f t="shared" ref="H751:H757" si="32">F751/E751*100</f>
        <v>#DIV/0!</v>
      </c>
    </row>
    <row r="752" spans="1:8" x14ac:dyDescent="0.25">
      <c r="A752" s="597"/>
      <c r="B752" s="594" t="s">
        <v>341</v>
      </c>
      <c r="C752" s="182">
        <v>0</v>
      </c>
      <c r="D752" s="182">
        <v>0</v>
      </c>
      <c r="E752" s="207">
        <v>0</v>
      </c>
      <c r="F752" s="207">
        <v>0</v>
      </c>
      <c r="G752" s="207" t="e">
        <f t="shared" si="31"/>
        <v>#DIV/0!</v>
      </c>
      <c r="H752" s="207" t="e">
        <f t="shared" si="32"/>
        <v>#DIV/0!</v>
      </c>
    </row>
    <row r="753" spans="1:12" x14ac:dyDescent="0.25">
      <c r="A753" s="598"/>
      <c r="B753" s="596" t="s">
        <v>337</v>
      </c>
      <c r="C753" s="596">
        <f>C751-C752</f>
        <v>0</v>
      </c>
      <c r="D753" s="596">
        <f>D751-D752</f>
        <v>0</v>
      </c>
      <c r="E753" s="596">
        <f>E751-E752</f>
        <v>0</v>
      </c>
      <c r="F753" s="596">
        <f>F751-F752</f>
        <v>0</v>
      </c>
      <c r="G753" s="470" t="e">
        <f t="shared" si="31"/>
        <v>#DIV/0!</v>
      </c>
      <c r="H753" s="470" t="e">
        <f t="shared" si="32"/>
        <v>#DIV/0!</v>
      </c>
    </row>
    <row r="754" spans="1:12" x14ac:dyDescent="0.25">
      <c r="A754" s="599"/>
      <c r="B754" s="373"/>
      <c r="C754" s="373"/>
      <c r="D754" s="600"/>
      <c r="E754" s="600"/>
      <c r="F754" s="600"/>
      <c r="G754" s="565" t="e">
        <f t="shared" si="31"/>
        <v>#DIV/0!</v>
      </c>
      <c r="H754" s="565" t="e">
        <f t="shared" si="32"/>
        <v>#DIV/0!</v>
      </c>
    </row>
    <row r="755" spans="1:12" ht="25.15" customHeight="1" x14ac:dyDescent="0.25">
      <c r="A755" s="615" t="s">
        <v>342</v>
      </c>
      <c r="B755" s="615"/>
      <c r="C755" s="569">
        <f>SUM(C712,C716,C720,C724,C734,C743,C751)</f>
        <v>500815</v>
      </c>
      <c r="D755" s="569">
        <f>SUM(D712,D716,D720,D724,D734,D743,D751)</f>
        <v>1014094</v>
      </c>
      <c r="E755" s="569">
        <f>SUM(E712,E716,E720,E724,E734,E743,E751)</f>
        <v>1014094</v>
      </c>
      <c r="F755" s="569">
        <f>SUM(F712,F716,F720,F724,F734,F743,F751)</f>
        <v>511388</v>
      </c>
      <c r="G755" s="666">
        <f t="shared" si="31"/>
        <v>102.11115881113784</v>
      </c>
      <c r="H755" s="666">
        <f t="shared" si="32"/>
        <v>50.428066826152204</v>
      </c>
    </row>
    <row r="756" spans="1:12" ht="33" customHeight="1" x14ac:dyDescent="0.25">
      <c r="A756" s="616" t="s">
        <v>343</v>
      </c>
      <c r="B756" s="616"/>
      <c r="C756" s="601">
        <f>C713+C717+C721+C725+C729+C735+C739+C744+C748+C752</f>
        <v>474063</v>
      </c>
      <c r="D756" s="601">
        <f>D713+D717+D721+D725+D729+D735+D739+D744+D748+D752</f>
        <v>1022027</v>
      </c>
      <c r="E756" s="601">
        <f>E713+E717+E721+E725+E729+E735+E739+E744+E748+E752</f>
        <v>1022027</v>
      </c>
      <c r="F756" s="601">
        <f>F713+F717+F721+F725+F729+F735+F739+F744+F748+F752</f>
        <v>521587</v>
      </c>
      <c r="G756" s="667">
        <f t="shared" si="31"/>
        <v>110.02482792371478</v>
      </c>
      <c r="H756" s="667">
        <f t="shared" si="32"/>
        <v>51.034561709230772</v>
      </c>
    </row>
    <row r="757" spans="1:12" x14ac:dyDescent="0.25">
      <c r="A757" s="602"/>
      <c r="B757" s="603" t="s">
        <v>344</v>
      </c>
      <c r="C757" s="604">
        <f>C755-C756</f>
        <v>26752</v>
      </c>
      <c r="D757" s="604"/>
      <c r="E757" s="604"/>
      <c r="F757" s="604">
        <f>F755-F756</f>
        <v>-10199</v>
      </c>
      <c r="G757" s="665"/>
      <c r="H757" s="665" t="e">
        <f t="shared" si="32"/>
        <v>#DIV/0!</v>
      </c>
      <c r="K757" s="85"/>
      <c r="L757" s="85"/>
    </row>
    <row r="758" spans="1:12" x14ac:dyDescent="0.25">
      <c r="K758" s="85"/>
      <c r="L758" s="85"/>
    </row>
  </sheetData>
  <mergeCells count="412">
    <mergeCell ref="A1:G1"/>
    <mergeCell ref="A3:H3"/>
    <mergeCell ref="A6:A7"/>
    <mergeCell ref="B6:B7"/>
    <mergeCell ref="C6:C7"/>
    <mergeCell ref="D6:D7"/>
    <mergeCell ref="E6:E7"/>
    <mergeCell ref="F6:F7"/>
    <mergeCell ref="G6:G7"/>
    <mergeCell ref="H6:H7"/>
    <mergeCell ref="A8:B8"/>
    <mergeCell ref="A12:B12"/>
    <mergeCell ref="A15:A16"/>
    <mergeCell ref="B15:B16"/>
    <mergeCell ref="C15:C16"/>
    <mergeCell ref="D15:D16"/>
    <mergeCell ref="E15:E16"/>
    <mergeCell ref="F15:F16"/>
    <mergeCell ref="G15:G16"/>
    <mergeCell ref="H15:H16"/>
    <mergeCell ref="A17:B17"/>
    <mergeCell ref="A23:B23"/>
    <mergeCell ref="A26:A27"/>
    <mergeCell ref="B26:B27"/>
    <mergeCell ref="C26:C27"/>
    <mergeCell ref="D26:D27"/>
    <mergeCell ref="E26:E27"/>
    <mergeCell ref="F26:F27"/>
    <mergeCell ref="G26:G27"/>
    <mergeCell ref="H26:H27"/>
    <mergeCell ref="A28:B28"/>
    <mergeCell ref="A32:B32"/>
    <mergeCell ref="A35:A36"/>
    <mergeCell ref="B35:B36"/>
    <mergeCell ref="C35:C36"/>
    <mergeCell ref="D35:D36"/>
    <mergeCell ref="E35:E36"/>
    <mergeCell ref="F35:F36"/>
    <mergeCell ref="G35:G36"/>
    <mergeCell ref="H35:H36"/>
    <mergeCell ref="A37:B37"/>
    <mergeCell ref="A51:B51"/>
    <mergeCell ref="A54:A55"/>
    <mergeCell ref="B54:B55"/>
    <mergeCell ref="C54:C55"/>
    <mergeCell ref="D54:D55"/>
    <mergeCell ref="E54:E55"/>
    <mergeCell ref="F54:F55"/>
    <mergeCell ref="G54:G55"/>
    <mergeCell ref="H54:H55"/>
    <mergeCell ref="A56:B56"/>
    <mergeCell ref="A61:B61"/>
    <mergeCell ref="A63:B63"/>
    <mergeCell ref="A66:H66"/>
    <mergeCell ref="A68:A69"/>
    <mergeCell ref="B68:B69"/>
    <mergeCell ref="C68:C69"/>
    <mergeCell ref="D68:D69"/>
    <mergeCell ref="E68:E69"/>
    <mergeCell ref="F68:F69"/>
    <mergeCell ref="G68:G69"/>
    <mergeCell ref="H68:H69"/>
    <mergeCell ref="A70:B70"/>
    <mergeCell ref="A78:G78"/>
    <mergeCell ref="A80:A81"/>
    <mergeCell ref="B80:B81"/>
    <mergeCell ref="C80:C81"/>
    <mergeCell ref="D80:D81"/>
    <mergeCell ref="E80:E81"/>
    <mergeCell ref="F80:F81"/>
    <mergeCell ref="G80:G81"/>
    <mergeCell ref="H80:H81"/>
    <mergeCell ref="A82:B82"/>
    <mergeCell ref="A86:B86"/>
    <mergeCell ref="A89:A90"/>
    <mergeCell ref="B89:B90"/>
    <mergeCell ref="C89:C90"/>
    <mergeCell ref="D89:D90"/>
    <mergeCell ref="E89:E90"/>
    <mergeCell ref="F89:F90"/>
    <mergeCell ref="G89:G90"/>
    <mergeCell ref="H89:H90"/>
    <mergeCell ref="A91:B91"/>
    <mergeCell ref="A95:B95"/>
    <mergeCell ref="A98:A99"/>
    <mergeCell ref="B98:B99"/>
    <mergeCell ref="C98:C99"/>
    <mergeCell ref="D98:D99"/>
    <mergeCell ref="E98:E99"/>
    <mergeCell ref="F98:F99"/>
    <mergeCell ref="G98:G99"/>
    <mergeCell ref="H98:H99"/>
    <mergeCell ref="A100:B100"/>
    <mergeCell ref="A104:B104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A109:B109"/>
    <mergeCell ref="A113:B113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A119:B119"/>
    <mergeCell ref="A123:B123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A128:B128"/>
    <mergeCell ref="A132:B132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A137:B137"/>
    <mergeCell ref="A141:B141"/>
    <mergeCell ref="A144:B144"/>
    <mergeCell ref="A146:B146"/>
    <mergeCell ref="A150:H150"/>
    <mergeCell ref="A152:D152"/>
    <mergeCell ref="A154:D154"/>
    <mergeCell ref="A158:A159"/>
    <mergeCell ref="B158:B159"/>
    <mergeCell ref="C158:C159"/>
    <mergeCell ref="D158:D159"/>
    <mergeCell ref="E158:E159"/>
    <mergeCell ref="F158:F159"/>
    <mergeCell ref="G158:G159"/>
    <mergeCell ref="H158:H159"/>
    <mergeCell ref="A160:B160"/>
    <mergeCell ref="A199:B199"/>
    <mergeCell ref="A203:A204"/>
    <mergeCell ref="B203:B204"/>
    <mergeCell ref="C203:C204"/>
    <mergeCell ref="D203:D204"/>
    <mergeCell ref="E203:E204"/>
    <mergeCell ref="F203:F204"/>
    <mergeCell ref="G203:G204"/>
    <mergeCell ref="H203:H204"/>
    <mergeCell ref="A205:B205"/>
    <mergeCell ref="A245:B245"/>
    <mergeCell ref="A249:A250"/>
    <mergeCell ref="B249:B250"/>
    <mergeCell ref="C249:C250"/>
    <mergeCell ref="D249:D250"/>
    <mergeCell ref="E249:E250"/>
    <mergeCell ref="F249:F250"/>
    <mergeCell ref="G249:G250"/>
    <mergeCell ref="H249:H250"/>
    <mergeCell ref="A251:B251"/>
    <mergeCell ref="A263:B263"/>
    <mergeCell ref="A267:A268"/>
    <mergeCell ref="B267:B268"/>
    <mergeCell ref="C267:C268"/>
    <mergeCell ref="D267:D268"/>
    <mergeCell ref="E267:E268"/>
    <mergeCell ref="F267:F268"/>
    <mergeCell ref="G267:G268"/>
    <mergeCell ref="H267:H268"/>
    <mergeCell ref="A269:B269"/>
    <mergeCell ref="A296:B296"/>
    <mergeCell ref="A300:A301"/>
    <mergeCell ref="B300:B301"/>
    <mergeCell ref="C300:C301"/>
    <mergeCell ref="D300:D301"/>
    <mergeCell ref="E300:E301"/>
    <mergeCell ref="F300:F301"/>
    <mergeCell ref="G300:G301"/>
    <mergeCell ref="H300:H301"/>
    <mergeCell ref="A302:B302"/>
    <mergeCell ref="A307:B307"/>
    <mergeCell ref="A311:A312"/>
    <mergeCell ref="B311:B312"/>
    <mergeCell ref="C311:C312"/>
    <mergeCell ref="D311:D312"/>
    <mergeCell ref="E311:E312"/>
    <mergeCell ref="F311:F312"/>
    <mergeCell ref="G311:G312"/>
    <mergeCell ref="H311:H312"/>
    <mergeCell ref="A313:B313"/>
    <mergeCell ref="A354:B354"/>
    <mergeCell ref="A358:A359"/>
    <mergeCell ref="B358:B359"/>
    <mergeCell ref="C358:C359"/>
    <mergeCell ref="D358:D359"/>
    <mergeCell ref="E358:E359"/>
    <mergeCell ref="F358:F359"/>
    <mergeCell ref="G358:G359"/>
    <mergeCell ref="H358:H359"/>
    <mergeCell ref="A360:B360"/>
    <mergeCell ref="A371:B371"/>
    <mergeCell ref="A377:A378"/>
    <mergeCell ref="B377:B378"/>
    <mergeCell ref="C377:C378"/>
    <mergeCell ref="D377:D378"/>
    <mergeCell ref="E377:E378"/>
    <mergeCell ref="F377:F378"/>
    <mergeCell ref="G377:G378"/>
    <mergeCell ref="H377:H378"/>
    <mergeCell ref="A379:B379"/>
    <mergeCell ref="A408:B408"/>
    <mergeCell ref="A412:A413"/>
    <mergeCell ref="B412:B413"/>
    <mergeCell ref="C412:C413"/>
    <mergeCell ref="D412:D413"/>
    <mergeCell ref="E412:E413"/>
    <mergeCell ref="F412:F413"/>
    <mergeCell ref="G412:G413"/>
    <mergeCell ref="H412:H413"/>
    <mergeCell ref="A414:B414"/>
    <mergeCell ref="A426:B426"/>
    <mergeCell ref="A428:B428"/>
    <mergeCell ref="A430:C430"/>
    <mergeCell ref="A434:A435"/>
    <mergeCell ref="B434:B435"/>
    <mergeCell ref="C434:C435"/>
    <mergeCell ref="D434:D435"/>
    <mergeCell ref="E434:E435"/>
    <mergeCell ref="F434:F435"/>
    <mergeCell ref="G434:G435"/>
    <mergeCell ref="H434:H435"/>
    <mergeCell ref="A436:B436"/>
    <mergeCell ref="A440:B440"/>
    <mergeCell ref="A444:A445"/>
    <mergeCell ref="B444:B445"/>
    <mergeCell ref="C444:C445"/>
    <mergeCell ref="D444:D445"/>
    <mergeCell ref="E444:E445"/>
    <mergeCell ref="F444:F445"/>
    <mergeCell ref="G444:G445"/>
    <mergeCell ref="H444:H445"/>
    <mergeCell ref="A446:B446"/>
    <mergeCell ref="A453:B453"/>
    <mergeCell ref="A457:A458"/>
    <mergeCell ref="B457:B458"/>
    <mergeCell ref="C457:C458"/>
    <mergeCell ref="D457:D458"/>
    <mergeCell ref="E457:E458"/>
    <mergeCell ref="F457:F458"/>
    <mergeCell ref="G457:G458"/>
    <mergeCell ref="H457:H458"/>
    <mergeCell ref="A459:B459"/>
    <mergeCell ref="A465:B465"/>
    <mergeCell ref="A469:A470"/>
    <mergeCell ref="B469:B470"/>
    <mergeCell ref="C469:C470"/>
    <mergeCell ref="D469:D470"/>
    <mergeCell ref="E469:E470"/>
    <mergeCell ref="F469:F470"/>
    <mergeCell ref="G469:G470"/>
    <mergeCell ref="H469:H470"/>
    <mergeCell ref="A471:B471"/>
    <mergeCell ref="A479:B479"/>
    <mergeCell ref="A483:A484"/>
    <mergeCell ref="B483:B484"/>
    <mergeCell ref="C483:C484"/>
    <mergeCell ref="D483:D484"/>
    <mergeCell ref="E483:E484"/>
    <mergeCell ref="F483:F484"/>
    <mergeCell ref="G483:G484"/>
    <mergeCell ref="H483:H484"/>
    <mergeCell ref="A485:B485"/>
    <mergeCell ref="A496:B496"/>
    <mergeCell ref="A498:B498"/>
    <mergeCell ref="A500:B500"/>
    <mergeCell ref="A504:H504"/>
    <mergeCell ref="A506:F506"/>
    <mergeCell ref="A508:F508"/>
    <mergeCell ref="A512:A513"/>
    <mergeCell ref="B512:B513"/>
    <mergeCell ref="C512:C513"/>
    <mergeCell ref="D512:D513"/>
    <mergeCell ref="E512:E513"/>
    <mergeCell ref="F512:F513"/>
    <mergeCell ref="G512:G513"/>
    <mergeCell ref="H512:H513"/>
    <mergeCell ref="A533:B533"/>
    <mergeCell ref="A537:A538"/>
    <mergeCell ref="B537:B538"/>
    <mergeCell ref="C537:C538"/>
    <mergeCell ref="D537:D538"/>
    <mergeCell ref="E537:E538"/>
    <mergeCell ref="F537:F538"/>
    <mergeCell ref="G537:G538"/>
    <mergeCell ref="H537:H538"/>
    <mergeCell ref="A539:B539"/>
    <mergeCell ref="A543:B543"/>
    <mergeCell ref="A547:A548"/>
    <mergeCell ref="B547:B548"/>
    <mergeCell ref="C547:C548"/>
    <mergeCell ref="D547:D548"/>
    <mergeCell ref="E547:E548"/>
    <mergeCell ref="F547:F548"/>
    <mergeCell ref="G547:G548"/>
    <mergeCell ref="H547:H548"/>
    <mergeCell ref="A549:B549"/>
    <mergeCell ref="A566:B566"/>
    <mergeCell ref="A570:A571"/>
    <mergeCell ref="B570:B571"/>
    <mergeCell ref="C570:C571"/>
    <mergeCell ref="D570:D571"/>
    <mergeCell ref="E570:E571"/>
    <mergeCell ref="F570:F571"/>
    <mergeCell ref="G570:G571"/>
    <mergeCell ref="H570:H571"/>
    <mergeCell ref="A572:B572"/>
    <mergeCell ref="A576:B576"/>
    <mergeCell ref="A582:A583"/>
    <mergeCell ref="B582:B583"/>
    <mergeCell ref="C582:C583"/>
    <mergeCell ref="D582:D583"/>
    <mergeCell ref="E582:E583"/>
    <mergeCell ref="F582:F583"/>
    <mergeCell ref="G582:G583"/>
    <mergeCell ref="H582:H583"/>
    <mergeCell ref="A584:B584"/>
    <mergeCell ref="A588:B588"/>
    <mergeCell ref="A593:A594"/>
    <mergeCell ref="B593:B594"/>
    <mergeCell ref="C593:C594"/>
    <mergeCell ref="D593:D594"/>
    <mergeCell ref="E593:E594"/>
    <mergeCell ref="F593:F594"/>
    <mergeCell ref="G593:G594"/>
    <mergeCell ref="H593:H594"/>
    <mergeCell ref="A595:B595"/>
    <mergeCell ref="A615:B615"/>
    <mergeCell ref="A620:A621"/>
    <mergeCell ref="B620:B621"/>
    <mergeCell ref="C620:C621"/>
    <mergeCell ref="D620:D621"/>
    <mergeCell ref="E620:E621"/>
    <mergeCell ref="F620:F621"/>
    <mergeCell ref="G620:G621"/>
    <mergeCell ref="H620:H621"/>
    <mergeCell ref="A622:B622"/>
    <mergeCell ref="A638:B638"/>
    <mergeCell ref="A641:F641"/>
    <mergeCell ref="A645:A646"/>
    <mergeCell ref="B645:B646"/>
    <mergeCell ref="C645:C646"/>
    <mergeCell ref="D645:D646"/>
    <mergeCell ref="E645:E646"/>
    <mergeCell ref="F645:F646"/>
    <mergeCell ref="G645:G646"/>
    <mergeCell ref="H645:H646"/>
    <mergeCell ref="A647:B647"/>
    <mergeCell ref="A663:B663"/>
    <mergeCell ref="A666:B666"/>
    <mergeCell ref="A669:B669"/>
    <mergeCell ref="A673:H673"/>
    <mergeCell ref="A675:A676"/>
    <mergeCell ref="B675:B676"/>
    <mergeCell ref="C675:C676"/>
    <mergeCell ref="D675:D676"/>
    <mergeCell ref="E675:E676"/>
    <mergeCell ref="F675:F676"/>
    <mergeCell ref="G675:G676"/>
    <mergeCell ref="H675:H676"/>
    <mergeCell ref="A677:B677"/>
    <mergeCell ref="A690:B690"/>
    <mergeCell ref="A693:H693"/>
    <mergeCell ref="A695:E695"/>
    <mergeCell ref="A696:A697"/>
    <mergeCell ref="B696:B697"/>
    <mergeCell ref="C696:C697"/>
    <mergeCell ref="D696:D697"/>
    <mergeCell ref="E696:E697"/>
    <mergeCell ref="F696:F697"/>
    <mergeCell ref="G696:G697"/>
    <mergeCell ref="H696:H697"/>
    <mergeCell ref="A698:B698"/>
    <mergeCell ref="A701:B701"/>
    <mergeCell ref="A703:B703"/>
    <mergeCell ref="A706:H706"/>
    <mergeCell ref="A708:A709"/>
    <mergeCell ref="B708:B709"/>
    <mergeCell ref="C708:C709"/>
    <mergeCell ref="D708:D709"/>
    <mergeCell ref="E708:E709"/>
    <mergeCell ref="F708:F709"/>
    <mergeCell ref="G708:G709"/>
    <mergeCell ref="H708:H709"/>
    <mergeCell ref="A755:B755"/>
    <mergeCell ref="A756:B756"/>
    <mergeCell ref="A710:B710"/>
    <mergeCell ref="A714:B714"/>
    <mergeCell ref="A718:B718"/>
    <mergeCell ref="A722:B722"/>
    <mergeCell ref="A726:B726"/>
    <mergeCell ref="A730:B730"/>
    <mergeCell ref="A736:B736"/>
    <mergeCell ref="A740:B740"/>
    <mergeCell ref="A749:B749"/>
  </mergeCells>
  <pageMargins left="0.70833333333333304" right="0.70833333333333304" top="0.74791666666666701" bottom="0.74791666666666701" header="0.51180555555555496" footer="0.51180555555555496"/>
  <pageSetup paperSize="9" scale="80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zoomScale="110" zoomScaleNormal="110" workbookViewId="0">
      <selection activeCell="Q19" sqref="Q19"/>
    </sheetView>
  </sheetViews>
  <sheetFormatPr defaultColWidth="11.7109375" defaultRowHeight="12.75" x14ac:dyDescent="0.2"/>
  <cols>
    <col min="1" max="1" width="10" customWidth="1"/>
    <col min="2" max="2" width="8.85546875" customWidth="1"/>
    <col min="3" max="3" width="11.42578125" customWidth="1"/>
    <col min="4" max="4" width="9.42578125" customWidth="1"/>
    <col min="5" max="5" width="8" customWidth="1"/>
    <col min="6" max="6" width="6.5703125" customWidth="1"/>
    <col min="7" max="7" width="7.140625" customWidth="1"/>
    <col min="8" max="8" width="8" customWidth="1"/>
    <col min="9" max="9" width="10" customWidth="1"/>
    <col min="10" max="10" width="8.140625" customWidth="1"/>
    <col min="11" max="11" width="10.85546875" customWidth="1"/>
    <col min="12" max="12" width="10" customWidth="1"/>
    <col min="13" max="13" width="8.7109375" customWidth="1"/>
    <col min="14" max="14" width="6.85546875" customWidth="1"/>
    <col min="15" max="15" width="9.85546875" customWidth="1"/>
    <col min="16" max="16" width="15.28515625" customWidth="1"/>
  </cols>
  <sheetData>
    <row r="1" spans="1:16" ht="25.35" customHeight="1" x14ac:dyDescent="0.2">
      <c r="A1" s="87"/>
      <c r="B1" s="88"/>
      <c r="C1" s="88"/>
      <c r="D1" s="89"/>
      <c r="E1" s="89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6" x14ac:dyDescent="0.2">
      <c r="A2" s="91" t="s">
        <v>345</v>
      </c>
      <c r="B2" s="91" t="s">
        <v>346</v>
      </c>
      <c r="C2" s="91" t="s">
        <v>347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6" x14ac:dyDescent="0.2">
      <c r="A3" s="91">
        <v>2023</v>
      </c>
      <c r="B3" s="91" t="s">
        <v>348</v>
      </c>
      <c r="C3" s="91" t="s">
        <v>349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6" ht="20.85" customHeight="1" x14ac:dyDescent="0.2">
      <c r="A4" s="93" t="s">
        <v>350</v>
      </c>
      <c r="B4" s="94">
        <v>111</v>
      </c>
      <c r="C4" s="94">
        <v>4421</v>
      </c>
      <c r="D4" s="95" t="s">
        <v>351</v>
      </c>
      <c r="E4" s="94">
        <v>321501</v>
      </c>
      <c r="F4" s="94">
        <v>383501</v>
      </c>
      <c r="G4" s="96" t="s">
        <v>352</v>
      </c>
      <c r="H4" s="96">
        <v>431501</v>
      </c>
      <c r="I4" s="94">
        <v>521501</v>
      </c>
      <c r="J4" s="94">
        <v>5821501</v>
      </c>
      <c r="K4" s="96" t="s">
        <v>353</v>
      </c>
      <c r="L4" s="97">
        <v>621501</v>
      </c>
      <c r="M4" s="97">
        <v>525101</v>
      </c>
      <c r="N4" s="97" t="s">
        <v>354</v>
      </c>
      <c r="O4" s="93" t="s">
        <v>355</v>
      </c>
    </row>
    <row r="5" spans="1:16" ht="20.85" customHeight="1" x14ac:dyDescent="0.2">
      <c r="A5" s="92" t="s">
        <v>356</v>
      </c>
      <c r="B5" s="98">
        <v>14000</v>
      </c>
      <c r="C5" s="98">
        <v>310325.46999999997</v>
      </c>
      <c r="D5" s="99">
        <f>SUM(B5:C5)</f>
        <v>324325.46999999997</v>
      </c>
      <c r="E5" s="98">
        <v>10.01</v>
      </c>
      <c r="F5" s="98">
        <v>0</v>
      </c>
      <c r="G5" s="99">
        <f>SUM(E5:F5)</f>
        <v>10.01</v>
      </c>
      <c r="H5" s="99">
        <v>0</v>
      </c>
      <c r="I5" s="98">
        <v>3187064.38</v>
      </c>
      <c r="J5" s="98">
        <v>733.62</v>
      </c>
      <c r="K5" s="99">
        <f>SUM(I5:J5)</f>
        <v>3187798</v>
      </c>
      <c r="L5" s="99">
        <v>51297.5</v>
      </c>
      <c r="M5" s="99">
        <v>0</v>
      </c>
      <c r="N5" s="98"/>
      <c r="O5" s="100">
        <f>SUM(D5,G5,H5,K5,L5,M5,N5)</f>
        <v>3563430.98</v>
      </c>
    </row>
    <row r="6" spans="1:16" ht="21.6" customHeight="1" x14ac:dyDescent="0.2">
      <c r="A6" s="92" t="s">
        <v>357</v>
      </c>
      <c r="B6" s="98">
        <v>0</v>
      </c>
      <c r="C6" s="98">
        <v>0</v>
      </c>
      <c r="D6" s="99">
        <f>SUM(B6:C6)</f>
        <v>0</v>
      </c>
      <c r="E6" s="98">
        <v>0</v>
      </c>
      <c r="F6" s="98">
        <v>0</v>
      </c>
      <c r="G6" s="99">
        <f>SUM(E6:F6)</f>
        <v>0</v>
      </c>
      <c r="H6" s="99">
        <v>0</v>
      </c>
      <c r="I6" s="98">
        <v>0</v>
      </c>
      <c r="J6" s="98">
        <v>0</v>
      </c>
      <c r="K6" s="99">
        <f>SUM(I6:J6)</f>
        <v>0</v>
      </c>
      <c r="L6" s="99">
        <v>8398</v>
      </c>
      <c r="M6" s="99">
        <v>0</v>
      </c>
      <c r="N6" s="98"/>
      <c r="O6" s="100">
        <f>SUM(D6,G6,K6,L6,M6,N6)</f>
        <v>8398</v>
      </c>
    </row>
    <row r="7" spans="1:16" ht="24.6" customHeight="1" x14ac:dyDescent="0.2">
      <c r="A7" s="101" t="s">
        <v>358</v>
      </c>
      <c r="B7" s="102">
        <f>SUM(B5:B6)</f>
        <v>14000</v>
      </c>
      <c r="C7" s="102">
        <f>SUM(C5:C6)</f>
        <v>310325.46999999997</v>
      </c>
      <c r="D7" s="103">
        <f>SUM(B7:C7)</f>
        <v>324325.46999999997</v>
      </c>
      <c r="E7" s="102">
        <f>SUM(E5:E6)</f>
        <v>10.01</v>
      </c>
      <c r="F7" s="102">
        <v>0</v>
      </c>
      <c r="G7" s="103">
        <f>SUM(E7:F7)</f>
        <v>10.01</v>
      </c>
      <c r="H7" s="103">
        <v>0</v>
      </c>
      <c r="I7" s="102">
        <f>SUM(I5:I6)</f>
        <v>3187064.38</v>
      </c>
      <c r="J7" s="102">
        <f>SUM(J5:J6)</f>
        <v>733.62</v>
      </c>
      <c r="K7" s="103">
        <f>SUM(I7:J7)</f>
        <v>3187798</v>
      </c>
      <c r="L7" s="103">
        <f>SUM(L5:L6)</f>
        <v>59695.5</v>
      </c>
      <c r="M7" s="103">
        <f>SUM(M5:M6)</f>
        <v>0</v>
      </c>
      <c r="N7" s="102"/>
      <c r="O7" s="100">
        <f>SUM(D7,G7,K7,L7,M7,N7)</f>
        <v>3571828.98</v>
      </c>
    </row>
    <row r="8" spans="1:16" ht="23.1" customHeight="1" x14ac:dyDescent="0.2">
      <c r="A8" s="101" t="s">
        <v>359</v>
      </c>
      <c r="B8" s="102">
        <v>12463.7</v>
      </c>
      <c r="C8" s="102">
        <v>291386.87</v>
      </c>
      <c r="D8" s="103">
        <f>SUM(B8:C8)</f>
        <v>303850.57</v>
      </c>
      <c r="E8" s="102">
        <v>200.15</v>
      </c>
      <c r="F8" s="102">
        <v>0</v>
      </c>
      <c r="G8" s="103">
        <f>SUM(E8:F8)</f>
        <v>200.15</v>
      </c>
      <c r="H8" s="103">
        <v>0</v>
      </c>
      <c r="I8" s="102">
        <v>3160504.41</v>
      </c>
      <c r="J8" s="102">
        <v>0</v>
      </c>
      <c r="K8" s="103">
        <f>SUM(I8:J8)</f>
        <v>3160504.41</v>
      </c>
      <c r="L8" s="103">
        <v>122645.1</v>
      </c>
      <c r="M8" s="103">
        <v>186186.77</v>
      </c>
      <c r="N8" s="102"/>
      <c r="O8" s="100">
        <f>SUM(D8,G8,K8,L8,M8,N8)</f>
        <v>3773387.0000000005</v>
      </c>
    </row>
    <row r="9" spans="1:16" ht="23.85" customHeight="1" x14ac:dyDescent="0.2">
      <c r="A9" s="104" t="s">
        <v>360</v>
      </c>
      <c r="B9" s="105">
        <f>B8-B7</f>
        <v>-1536.2999999999993</v>
      </c>
      <c r="C9" s="105">
        <f>C8-C7</f>
        <v>-18938.599999999977</v>
      </c>
      <c r="D9" s="106">
        <f>SUM(B9:C9)</f>
        <v>-20474.899999999976</v>
      </c>
      <c r="E9" s="107">
        <f>E8-E7</f>
        <v>190.14000000000001</v>
      </c>
      <c r="F9" s="107">
        <v>0</v>
      </c>
      <c r="G9" s="106">
        <f>SUM(E9:F9)</f>
        <v>190.14000000000001</v>
      </c>
      <c r="H9" s="105">
        <v>0</v>
      </c>
      <c r="I9" s="105">
        <f>I8-I7</f>
        <v>-26559.969999999739</v>
      </c>
      <c r="J9" s="105">
        <f>J8-J7</f>
        <v>-733.62</v>
      </c>
      <c r="K9" s="106">
        <f>SUM(I9:J9)</f>
        <v>-27293.589999999738</v>
      </c>
      <c r="L9" s="105">
        <f>L8-L7</f>
        <v>62949.600000000006</v>
      </c>
      <c r="M9" s="105">
        <f>M8-M7</f>
        <v>186186.77</v>
      </c>
      <c r="N9" s="105"/>
      <c r="O9" s="100">
        <f>SUM(D9,G9,K9,L9,M9,N9)</f>
        <v>201558.02000000028</v>
      </c>
    </row>
    <row r="10" spans="1:16" x14ac:dyDescent="0.2">
      <c r="A10" s="92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108"/>
    </row>
    <row r="11" spans="1:16" x14ac:dyDescent="0.2">
      <c r="A11" s="92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108"/>
    </row>
    <row r="12" spans="1:16" x14ac:dyDescent="0.2">
      <c r="A12" s="92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</row>
    <row r="13" spans="1:16" x14ac:dyDescent="0.2">
      <c r="A13" s="91" t="s">
        <v>345</v>
      </c>
      <c r="B13" s="91" t="s">
        <v>346</v>
      </c>
      <c r="C13" s="91" t="s">
        <v>347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</row>
    <row r="14" spans="1:16" x14ac:dyDescent="0.2">
      <c r="A14" s="91">
        <v>2023</v>
      </c>
      <c r="B14" s="91" t="s">
        <v>348</v>
      </c>
      <c r="C14" s="91" t="s">
        <v>349</v>
      </c>
      <c r="D14" s="92"/>
      <c r="E14" s="92"/>
      <c r="F14" s="92"/>
      <c r="G14" s="92"/>
      <c r="H14" s="109"/>
      <c r="I14" s="92"/>
      <c r="J14" s="92"/>
      <c r="K14" s="92"/>
      <c r="L14" s="92"/>
      <c r="M14" s="92"/>
      <c r="N14" s="92"/>
      <c r="O14" s="92"/>
    </row>
    <row r="15" spans="1:16" ht="22.5" x14ac:dyDescent="0.2">
      <c r="A15" s="93" t="s">
        <v>350</v>
      </c>
      <c r="B15" s="110">
        <v>111</v>
      </c>
      <c r="C15" s="110">
        <v>4421</v>
      </c>
      <c r="D15" s="111" t="s">
        <v>361</v>
      </c>
      <c r="E15" s="110">
        <v>321501</v>
      </c>
      <c r="F15" s="110">
        <v>383501</v>
      </c>
      <c r="G15" s="111" t="s">
        <v>352</v>
      </c>
      <c r="H15" s="111">
        <v>431501</v>
      </c>
      <c r="I15" s="110">
        <v>521501</v>
      </c>
      <c r="J15" s="110">
        <v>5821501</v>
      </c>
      <c r="K15" s="111" t="s">
        <v>353</v>
      </c>
      <c r="L15" s="111">
        <v>621501</v>
      </c>
      <c r="M15" s="111">
        <v>525101</v>
      </c>
      <c r="N15" s="97" t="s">
        <v>354</v>
      </c>
      <c r="O15" s="93" t="s">
        <v>355</v>
      </c>
    </row>
    <row r="16" spans="1:16" x14ac:dyDescent="0.2">
      <c r="A16" s="92" t="s">
        <v>356</v>
      </c>
      <c r="B16" s="98">
        <v>6330</v>
      </c>
      <c r="C16" s="98">
        <v>253339.22</v>
      </c>
      <c r="D16" s="99">
        <f>SUM(B16:C16)</f>
        <v>259669.22</v>
      </c>
      <c r="E16" s="98">
        <v>69.94</v>
      </c>
      <c r="F16" s="98">
        <v>87.9</v>
      </c>
      <c r="G16" s="99">
        <f>SUM(E16:F16)</f>
        <v>157.84</v>
      </c>
      <c r="H16" s="99">
        <v>54.33</v>
      </c>
      <c r="I16" s="98">
        <v>2718672.28</v>
      </c>
      <c r="J16" s="98">
        <v>16058.99</v>
      </c>
      <c r="K16" s="99">
        <f>SUM(I16:J16)</f>
        <v>2734731.27</v>
      </c>
      <c r="L16" s="99">
        <v>37287.269999999997</v>
      </c>
      <c r="M16" s="99">
        <v>0</v>
      </c>
      <c r="N16" s="98"/>
      <c r="O16" s="100">
        <f>SUM(D16,G16,H16,K16,L16,M16,N16)</f>
        <v>3031899.93</v>
      </c>
    </row>
    <row r="17" spans="1:18" x14ac:dyDescent="0.2">
      <c r="A17" s="92" t="s">
        <v>357</v>
      </c>
      <c r="B17" s="98">
        <v>0</v>
      </c>
      <c r="C17" s="98">
        <v>0</v>
      </c>
      <c r="D17" s="99">
        <f>SUM(B17:C17)</f>
        <v>0</v>
      </c>
      <c r="E17" s="98">
        <v>0</v>
      </c>
      <c r="F17" s="98">
        <v>0</v>
      </c>
      <c r="G17" s="99">
        <f>SUM(E17:F17)</f>
        <v>0</v>
      </c>
      <c r="H17" s="99">
        <v>0</v>
      </c>
      <c r="I17" s="98">
        <v>0</v>
      </c>
      <c r="J17" s="98">
        <v>6758.75</v>
      </c>
      <c r="K17" s="99">
        <f>SUM(I17:J17)</f>
        <v>6758.75</v>
      </c>
      <c r="L17" s="99">
        <v>0</v>
      </c>
      <c r="M17" s="99">
        <v>0</v>
      </c>
      <c r="N17" s="98"/>
      <c r="O17" s="100">
        <f>SUM(D17,G17,H17,K17,L17,M17,N17)</f>
        <v>6758.75</v>
      </c>
    </row>
    <row r="18" spans="1:18" x14ac:dyDescent="0.2">
      <c r="A18" s="101" t="s">
        <v>358</v>
      </c>
      <c r="B18" s="102">
        <f>SUM(B16:B17)</f>
        <v>6330</v>
      </c>
      <c r="C18" s="102">
        <f>SUM(C16:C17)</f>
        <v>253339.22</v>
      </c>
      <c r="D18" s="103">
        <f>SUM(B18:C18)</f>
        <v>259669.22</v>
      </c>
      <c r="E18" s="102">
        <f>SUM(E16:E17)</f>
        <v>69.94</v>
      </c>
      <c r="F18" s="102">
        <f>F16+F17</f>
        <v>87.9</v>
      </c>
      <c r="G18" s="103">
        <f>SUM(E18:F18)</f>
        <v>157.84</v>
      </c>
      <c r="H18" s="103">
        <f>H16+H17</f>
        <v>54.33</v>
      </c>
      <c r="I18" s="102">
        <f>SUM(I16:I17)</f>
        <v>2718672.28</v>
      </c>
      <c r="J18" s="102">
        <f>SUM(J16:J17)</f>
        <v>22817.739999999998</v>
      </c>
      <c r="K18" s="103">
        <f>K16+K17</f>
        <v>2741490.02</v>
      </c>
      <c r="L18" s="103">
        <f>SUM(L16:L17)</f>
        <v>37287.269999999997</v>
      </c>
      <c r="M18" s="103">
        <f>SUM(M16:M17)</f>
        <v>0</v>
      </c>
      <c r="N18" s="102"/>
      <c r="O18" s="100">
        <f>SUM(D18,G18,H18,K18,L18,M18,N18)</f>
        <v>3038658.68</v>
      </c>
    </row>
    <row r="19" spans="1:18" x14ac:dyDescent="0.2">
      <c r="A19" s="101" t="s">
        <v>359</v>
      </c>
      <c r="B19" s="102">
        <v>0</v>
      </c>
      <c r="C19" s="102">
        <v>233432.58</v>
      </c>
      <c r="D19" s="103">
        <v>233432.58</v>
      </c>
      <c r="E19" s="102">
        <v>100.09</v>
      </c>
      <c r="F19" s="102">
        <v>0</v>
      </c>
      <c r="G19" s="103">
        <f>SUM(E19:F19)</f>
        <v>100.09</v>
      </c>
      <c r="H19" s="103">
        <v>2050.63</v>
      </c>
      <c r="I19" s="102">
        <v>2719050.78</v>
      </c>
      <c r="J19" s="102">
        <v>0</v>
      </c>
      <c r="K19" s="103">
        <f>SUM(I19:J19)</f>
        <v>2719050.78</v>
      </c>
      <c r="L19" s="103">
        <v>37977.33</v>
      </c>
      <c r="M19" s="103">
        <v>0</v>
      </c>
      <c r="N19" s="102"/>
      <c r="O19" s="100">
        <f>SUM(D19,G19,H19,K19,L19,M19,N19)</f>
        <v>2992611.4099999997</v>
      </c>
    </row>
    <row r="20" spans="1:18" x14ac:dyDescent="0.2">
      <c r="A20" s="104" t="s">
        <v>360</v>
      </c>
      <c r="B20" s="105">
        <f>B19-B18</f>
        <v>-6330</v>
      </c>
      <c r="C20" s="105">
        <f>C19-C18</f>
        <v>-19906.640000000014</v>
      </c>
      <c r="D20" s="106">
        <f>SUM(B20:C20)</f>
        <v>-26236.640000000014</v>
      </c>
      <c r="E20" s="107">
        <f>E19-E18</f>
        <v>30.150000000000006</v>
      </c>
      <c r="F20" s="107">
        <f>F19-F18</f>
        <v>-87.9</v>
      </c>
      <c r="G20" s="106">
        <f>SUM(E20:F20)</f>
        <v>-57.75</v>
      </c>
      <c r="H20" s="105">
        <f>H19-H18</f>
        <v>1996.3000000000002</v>
      </c>
      <c r="I20" s="107">
        <f>I19-I18</f>
        <v>378.5</v>
      </c>
      <c r="J20" s="107">
        <f>J19-J18</f>
        <v>-22817.739999999998</v>
      </c>
      <c r="K20" s="106">
        <f>SUM(I20:J20)</f>
        <v>-22439.239999999998</v>
      </c>
      <c r="L20" s="105">
        <f>L19-L18</f>
        <v>690.06000000000495</v>
      </c>
      <c r="M20" s="105">
        <f>M19-M18</f>
        <v>0</v>
      </c>
      <c r="N20" s="105"/>
      <c r="O20" s="100">
        <f>SUM(D20,G20,H20,K20,L20,M20,N20)</f>
        <v>-46047.270000000011</v>
      </c>
    </row>
    <row r="21" spans="1:18" x14ac:dyDescent="0.2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</row>
    <row r="25" spans="1:18" x14ac:dyDescent="0.2">
      <c r="P25" s="112"/>
      <c r="Q25" s="112"/>
      <c r="R25" s="112"/>
    </row>
    <row r="26" spans="1:18" x14ac:dyDescent="0.2">
      <c r="P26" s="113"/>
      <c r="Q26" s="113"/>
      <c r="R26" s="113"/>
    </row>
    <row r="27" spans="1:18" x14ac:dyDescent="0.2">
      <c r="P27" s="113"/>
      <c r="Q27" s="113"/>
      <c r="R27" s="113"/>
    </row>
  </sheetData>
  <pageMargins left="0.78749999999999998" right="0.78749999999999998" top="1.05277777777778" bottom="1.05277777777778" header="0.78749999999999998" footer="0.78749999999999998"/>
  <pageSetup paperSize="9" firstPageNumber="0" orientation="landscape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opLeftCell="A76" zoomScale="110" zoomScaleNormal="110" workbookViewId="0">
      <selection activeCell="J98" sqref="J98"/>
    </sheetView>
  </sheetViews>
  <sheetFormatPr defaultColWidth="8.7109375" defaultRowHeight="12.75" x14ac:dyDescent="0.2"/>
  <cols>
    <col min="1" max="1" width="6.28515625" customWidth="1"/>
    <col min="2" max="2" width="26.42578125" customWidth="1"/>
  </cols>
  <sheetData>
    <row r="1" spans="1:8" ht="24.95" customHeight="1" x14ac:dyDescent="0.2">
      <c r="A1" s="662" t="s">
        <v>0</v>
      </c>
      <c r="B1" s="662"/>
      <c r="C1" s="662"/>
      <c r="D1" s="662"/>
      <c r="E1" s="662"/>
      <c r="F1" s="662"/>
      <c r="G1" s="662"/>
      <c r="H1" s="3"/>
    </row>
    <row r="2" spans="1:8" ht="24.95" customHeight="1" x14ac:dyDescent="0.2">
      <c r="A2" s="663" t="s">
        <v>1</v>
      </c>
      <c r="B2" s="663"/>
      <c r="C2" s="663"/>
      <c r="D2" s="663"/>
      <c r="E2" s="663"/>
      <c r="F2" s="663"/>
      <c r="G2" s="663"/>
      <c r="H2" s="663"/>
    </row>
    <row r="3" spans="1:8" ht="24.95" customHeight="1" x14ac:dyDescent="0.25">
      <c r="A3" s="1"/>
      <c r="B3" s="1"/>
      <c r="C3" s="1"/>
      <c r="D3" s="2"/>
      <c r="E3" s="2"/>
      <c r="F3" s="2"/>
      <c r="G3" s="2"/>
      <c r="H3" s="1"/>
    </row>
    <row r="4" spans="1:8" ht="24.95" customHeight="1" x14ac:dyDescent="0.25">
      <c r="A4" s="664" t="s">
        <v>2</v>
      </c>
      <c r="B4" s="664"/>
      <c r="C4" s="664"/>
      <c r="D4" s="664"/>
      <c r="E4" s="664"/>
      <c r="F4" s="664"/>
      <c r="G4" s="664"/>
      <c r="H4" s="1"/>
    </row>
    <row r="5" spans="1:8" ht="24.95" customHeight="1" x14ac:dyDescent="0.25">
      <c r="A5" s="4"/>
      <c r="B5" s="5"/>
      <c r="C5" s="5"/>
      <c r="D5" s="6"/>
      <c r="E5" s="6"/>
      <c r="F5" s="6"/>
      <c r="G5" s="6"/>
      <c r="H5" s="5"/>
    </row>
    <row r="6" spans="1:8" ht="24.95" customHeight="1" x14ac:dyDescent="0.2">
      <c r="A6" s="660" t="s">
        <v>3</v>
      </c>
      <c r="B6" s="660" t="s">
        <v>4</v>
      </c>
      <c r="C6" s="660" t="s">
        <v>5</v>
      </c>
      <c r="D6" s="657" t="s">
        <v>6</v>
      </c>
      <c r="E6" s="657" t="s">
        <v>7</v>
      </c>
      <c r="F6" s="657" t="s">
        <v>8</v>
      </c>
      <c r="G6" s="657" t="s">
        <v>9</v>
      </c>
      <c r="H6" s="657" t="s">
        <v>9</v>
      </c>
    </row>
    <row r="7" spans="1:8" ht="24.95" customHeight="1" x14ac:dyDescent="0.2">
      <c r="A7" s="660"/>
      <c r="B7" s="660"/>
      <c r="C7" s="660"/>
      <c r="D7" s="657"/>
      <c r="E7" s="657"/>
      <c r="F7" s="657"/>
      <c r="G7" s="657"/>
      <c r="H7" s="657"/>
    </row>
    <row r="8" spans="1:8" ht="24.95" customHeight="1" x14ac:dyDescent="0.2">
      <c r="A8" s="660">
        <v>1</v>
      </c>
      <c r="B8" s="660"/>
      <c r="C8" s="7">
        <v>2</v>
      </c>
      <c r="D8" s="8">
        <v>3</v>
      </c>
      <c r="E8" s="8">
        <v>4</v>
      </c>
      <c r="F8" s="8">
        <v>5</v>
      </c>
      <c r="G8" s="8" t="s">
        <v>10</v>
      </c>
      <c r="H8" s="8" t="s">
        <v>11</v>
      </c>
    </row>
    <row r="9" spans="1:8" ht="24.95" customHeight="1" x14ac:dyDescent="0.2">
      <c r="A9" s="10">
        <v>67</v>
      </c>
      <c r="B9" s="11" t="s">
        <v>12</v>
      </c>
      <c r="C9" s="12">
        <f>SUM(C10:C11)</f>
        <v>233432</v>
      </c>
      <c r="D9" s="12">
        <f>SUM(D10:D11)</f>
        <v>507000</v>
      </c>
      <c r="E9" s="12">
        <f>SUM(E10:E11)</f>
        <v>507000</v>
      </c>
      <c r="F9" s="12">
        <f>SUM(F10:F11)</f>
        <v>303850.57</v>
      </c>
      <c r="G9" s="12">
        <f t="shared" ref="G9:G29" si="0">F9/C9*100</f>
        <v>130.16663096747661</v>
      </c>
      <c r="H9" s="13">
        <f t="shared" ref="H9:H29" si="1">F9/E9*100</f>
        <v>59.931078895463507</v>
      </c>
    </row>
    <row r="10" spans="1:8" ht="24.95" customHeight="1" x14ac:dyDescent="0.2">
      <c r="A10" s="14">
        <v>6711</v>
      </c>
      <c r="B10" s="15" t="s">
        <v>13</v>
      </c>
      <c r="C10" s="16">
        <v>233432</v>
      </c>
      <c r="D10" s="17">
        <v>507000</v>
      </c>
      <c r="E10" s="17">
        <v>507000</v>
      </c>
      <c r="F10" s="17">
        <v>303850.57</v>
      </c>
      <c r="G10" s="18">
        <f t="shared" si="0"/>
        <v>130.16663096747661</v>
      </c>
      <c r="H10" s="19">
        <f t="shared" si="1"/>
        <v>59.931078895463507</v>
      </c>
    </row>
    <row r="11" spans="1:8" ht="24.95" customHeight="1" x14ac:dyDescent="0.2">
      <c r="A11" s="14">
        <v>6712</v>
      </c>
      <c r="B11" s="15" t="s">
        <v>14</v>
      </c>
      <c r="C11" s="16"/>
      <c r="D11" s="17"/>
      <c r="E11" s="17"/>
      <c r="F11" s="17"/>
      <c r="G11" s="18" t="e">
        <f t="shared" si="0"/>
        <v>#DIV/0!</v>
      </c>
      <c r="H11" s="19" t="e">
        <f t="shared" si="1"/>
        <v>#DIV/0!</v>
      </c>
    </row>
    <row r="12" spans="1:8" ht="24.95" customHeight="1" x14ac:dyDescent="0.2">
      <c r="A12" s="20">
        <v>66</v>
      </c>
      <c r="B12" s="21" t="s">
        <v>15</v>
      </c>
      <c r="C12" s="22">
        <f>SUM(C13:C16)</f>
        <v>38077.33</v>
      </c>
      <c r="D12" s="22">
        <f>SUM(D13:D16)</f>
        <v>123700</v>
      </c>
      <c r="E12" s="22">
        <f>SUM(E13:E16)</f>
        <v>123700</v>
      </c>
      <c r="F12" s="22">
        <f>SUM(F13:F16)</f>
        <v>122845.1</v>
      </c>
      <c r="G12" s="12">
        <f t="shared" si="0"/>
        <v>322.62004715141529</v>
      </c>
      <c r="H12" s="13">
        <f t="shared" si="1"/>
        <v>99.308892481810844</v>
      </c>
    </row>
    <row r="13" spans="1:8" ht="24.95" customHeight="1" x14ac:dyDescent="0.2">
      <c r="A13" s="14">
        <v>6615</v>
      </c>
      <c r="B13" s="15" t="s">
        <v>16</v>
      </c>
      <c r="C13" s="16">
        <v>100</v>
      </c>
      <c r="D13" s="17">
        <v>1000</v>
      </c>
      <c r="E13" s="17">
        <v>1000</v>
      </c>
      <c r="F13" s="17">
        <v>200</v>
      </c>
      <c r="G13" s="18">
        <f t="shared" si="0"/>
        <v>200</v>
      </c>
      <c r="H13" s="19">
        <f t="shared" si="1"/>
        <v>20</v>
      </c>
    </row>
    <row r="14" spans="1:8" ht="24.95" customHeight="1" x14ac:dyDescent="0.2">
      <c r="A14" s="14">
        <v>66312</v>
      </c>
      <c r="B14" s="15" t="s">
        <v>17</v>
      </c>
      <c r="C14" s="16">
        <v>30480</v>
      </c>
      <c r="D14" s="17">
        <v>122700</v>
      </c>
      <c r="E14" s="17">
        <v>122700</v>
      </c>
      <c r="F14" s="17">
        <v>122645.1</v>
      </c>
      <c r="G14" s="18">
        <f t="shared" si="0"/>
        <v>402.37893700787401</v>
      </c>
      <c r="H14" s="19">
        <f t="shared" si="1"/>
        <v>99.955256723716388</v>
      </c>
    </row>
    <row r="15" spans="1:8" ht="24.95" customHeight="1" x14ac:dyDescent="0.2">
      <c r="A15" s="14">
        <v>66314</v>
      </c>
      <c r="B15" s="15" t="s">
        <v>18</v>
      </c>
      <c r="C15" s="16">
        <v>7497.33</v>
      </c>
      <c r="D15" s="17">
        <v>0</v>
      </c>
      <c r="E15" s="17">
        <v>0</v>
      </c>
      <c r="F15" s="17">
        <v>0</v>
      </c>
      <c r="G15" s="18">
        <f t="shared" si="0"/>
        <v>0</v>
      </c>
      <c r="H15" s="19" t="e">
        <f t="shared" si="1"/>
        <v>#DIV/0!</v>
      </c>
    </row>
    <row r="16" spans="1:8" ht="24.95" customHeight="1" x14ac:dyDescent="0.2">
      <c r="A16" s="14">
        <v>66322</v>
      </c>
      <c r="B16" s="15" t="s">
        <v>19</v>
      </c>
      <c r="C16" s="16"/>
      <c r="D16" s="17"/>
      <c r="E16" s="17"/>
      <c r="F16" s="17"/>
      <c r="G16" s="18" t="e">
        <f t="shared" si="0"/>
        <v>#DIV/0!</v>
      </c>
      <c r="H16" s="19" t="e">
        <f t="shared" si="1"/>
        <v>#DIV/0!</v>
      </c>
    </row>
    <row r="17" spans="1:8" ht="24.95" customHeight="1" x14ac:dyDescent="0.2">
      <c r="A17" s="20">
        <v>652</v>
      </c>
      <c r="B17" s="21" t="s">
        <v>20</v>
      </c>
      <c r="C17" s="22">
        <f>SUM(C18:C21)</f>
        <v>2050</v>
      </c>
      <c r="D17" s="22">
        <f>SUM(D18:D21)</f>
        <v>4010</v>
      </c>
      <c r="E17" s="22">
        <f>SUM(E18:E21)</f>
        <v>4010</v>
      </c>
      <c r="F17" s="22">
        <f>SUM(F18:F21)</f>
        <v>0</v>
      </c>
      <c r="G17" s="12">
        <f t="shared" si="0"/>
        <v>0</v>
      </c>
      <c r="H17" s="13">
        <f t="shared" si="1"/>
        <v>0</v>
      </c>
    </row>
    <row r="18" spans="1:8" ht="24.95" customHeight="1" x14ac:dyDescent="0.2">
      <c r="A18" s="25">
        <v>6526</v>
      </c>
      <c r="B18" s="26" t="s">
        <v>21</v>
      </c>
      <c r="C18" s="27">
        <v>0</v>
      </c>
      <c r="D18" s="27">
        <v>4000</v>
      </c>
      <c r="E18" s="27">
        <v>4000</v>
      </c>
      <c r="F18" s="27"/>
      <c r="G18" s="18" t="e">
        <f t="shared" si="0"/>
        <v>#DIV/0!</v>
      </c>
      <c r="H18" s="19">
        <f t="shared" si="1"/>
        <v>0</v>
      </c>
    </row>
    <row r="19" spans="1:8" ht="24.95" customHeight="1" x14ac:dyDescent="0.2">
      <c r="A19" s="14">
        <v>65264</v>
      </c>
      <c r="B19" s="15" t="s">
        <v>21</v>
      </c>
      <c r="C19" s="16">
        <v>2050</v>
      </c>
      <c r="D19" s="17">
        <v>0</v>
      </c>
      <c r="E19" s="17">
        <v>0</v>
      </c>
      <c r="F19" s="17">
        <v>0</v>
      </c>
      <c r="G19" s="18">
        <f t="shared" si="0"/>
        <v>0</v>
      </c>
      <c r="H19" s="19" t="e">
        <f t="shared" si="1"/>
        <v>#DIV/0!</v>
      </c>
    </row>
    <row r="20" spans="1:8" ht="24.95" customHeight="1" x14ac:dyDescent="0.2">
      <c r="A20" s="14">
        <v>65269</v>
      </c>
      <c r="B20" s="15" t="s">
        <v>22</v>
      </c>
      <c r="C20" s="16">
        <v>0</v>
      </c>
      <c r="D20" s="17"/>
      <c r="E20" s="17"/>
      <c r="F20" s="17"/>
      <c r="G20" s="18" t="e">
        <f t="shared" si="0"/>
        <v>#DIV/0!</v>
      </c>
      <c r="H20" s="19" t="e">
        <f t="shared" si="1"/>
        <v>#DIV/0!</v>
      </c>
    </row>
    <row r="21" spans="1:8" ht="24.95" customHeight="1" x14ac:dyDescent="0.2">
      <c r="A21" s="14">
        <v>64132</v>
      </c>
      <c r="B21" s="15" t="s">
        <v>23</v>
      </c>
      <c r="C21" s="16">
        <v>0</v>
      </c>
      <c r="D21" s="17">
        <v>10</v>
      </c>
      <c r="E21" s="17">
        <v>10</v>
      </c>
      <c r="F21" s="17">
        <v>0</v>
      </c>
      <c r="G21" s="18" t="e">
        <f t="shared" si="0"/>
        <v>#DIV/0!</v>
      </c>
      <c r="H21" s="19">
        <f t="shared" si="1"/>
        <v>0</v>
      </c>
    </row>
    <row r="22" spans="1:8" ht="24.95" customHeight="1" x14ac:dyDescent="0.2">
      <c r="A22" s="20">
        <v>63</v>
      </c>
      <c r="B22" s="21" t="s">
        <v>24</v>
      </c>
      <c r="C22" s="22">
        <f>SUM(C23:C28)</f>
        <v>2719052</v>
      </c>
      <c r="D22" s="22">
        <f>SUM(D23:D28)</f>
        <v>5922412.6500000004</v>
      </c>
      <c r="E22" s="22">
        <f>SUM(E23:E28)</f>
        <v>5922412.6500000004</v>
      </c>
      <c r="F22" s="22">
        <f>SUM(F23:F28)</f>
        <v>3346691.18</v>
      </c>
      <c r="G22" s="12">
        <f t="shared" si="0"/>
        <v>123.08301496256784</v>
      </c>
      <c r="H22" s="13">
        <f t="shared" si="1"/>
        <v>56.508915838547658</v>
      </c>
    </row>
    <row r="23" spans="1:8" ht="24.95" customHeight="1" x14ac:dyDescent="0.2">
      <c r="A23" s="25">
        <v>6321</v>
      </c>
      <c r="B23" s="26" t="s">
        <v>25</v>
      </c>
      <c r="C23" s="28">
        <v>0</v>
      </c>
      <c r="D23" s="28">
        <v>11296</v>
      </c>
      <c r="E23" s="28">
        <v>11296</v>
      </c>
      <c r="F23" s="28">
        <v>11296.31</v>
      </c>
      <c r="G23" s="18" t="e">
        <f t="shared" si="0"/>
        <v>#DIV/0!</v>
      </c>
      <c r="H23" s="19">
        <f t="shared" si="1"/>
        <v>100.00274433427762</v>
      </c>
    </row>
    <row r="24" spans="1:8" ht="24.95" customHeight="1" x14ac:dyDescent="0.2">
      <c r="A24" s="25">
        <v>6322</v>
      </c>
      <c r="B24" s="26" t="s">
        <v>26</v>
      </c>
      <c r="C24" s="28">
        <v>0</v>
      </c>
      <c r="D24" s="28"/>
      <c r="E24" s="28"/>
      <c r="F24" s="28">
        <v>0</v>
      </c>
      <c r="G24" s="18" t="e">
        <f t="shared" si="0"/>
        <v>#DIV/0!</v>
      </c>
      <c r="H24" s="19" t="e">
        <f t="shared" si="1"/>
        <v>#DIV/0!</v>
      </c>
    </row>
    <row r="25" spans="1:8" ht="24.95" customHeight="1" x14ac:dyDescent="0.2">
      <c r="A25" s="14">
        <v>6361</v>
      </c>
      <c r="B25" s="15" t="s">
        <v>27</v>
      </c>
      <c r="C25" s="16">
        <v>2719052</v>
      </c>
      <c r="D25" s="17">
        <v>5725028.6500000004</v>
      </c>
      <c r="E25" s="17">
        <v>5725028.6500000004</v>
      </c>
      <c r="F25" s="17">
        <v>3149208.1</v>
      </c>
      <c r="G25" s="18">
        <f t="shared" si="0"/>
        <v>115.82007626187362</v>
      </c>
      <c r="H25" s="19">
        <f t="shared" si="1"/>
        <v>55.007726467884133</v>
      </c>
    </row>
    <row r="26" spans="1:8" ht="24.95" customHeight="1" x14ac:dyDescent="0.2">
      <c r="A26" s="14">
        <v>6362</v>
      </c>
      <c r="B26" s="15" t="s">
        <v>28</v>
      </c>
      <c r="C26" s="16"/>
      <c r="D26" s="17"/>
      <c r="E26" s="17"/>
      <c r="F26" s="17"/>
      <c r="G26" s="18" t="e">
        <f t="shared" si="0"/>
        <v>#DIV/0!</v>
      </c>
      <c r="H26" s="19" t="e">
        <f t="shared" si="1"/>
        <v>#DIV/0!</v>
      </c>
    </row>
    <row r="27" spans="1:8" ht="24.95" customHeight="1" x14ac:dyDescent="0.2">
      <c r="A27" s="32">
        <v>638130</v>
      </c>
      <c r="B27" s="33" t="s">
        <v>362</v>
      </c>
      <c r="C27" s="34">
        <v>0</v>
      </c>
      <c r="D27" s="34">
        <v>181608</v>
      </c>
      <c r="E27" s="34">
        <v>181608</v>
      </c>
      <c r="F27" s="34">
        <v>181608</v>
      </c>
      <c r="G27" s="18" t="e">
        <f t="shared" si="0"/>
        <v>#DIV/0!</v>
      </c>
      <c r="H27" s="19">
        <f t="shared" si="1"/>
        <v>100</v>
      </c>
    </row>
    <row r="28" spans="1:8" ht="24.95" customHeight="1" x14ac:dyDescent="0.2">
      <c r="A28" s="35">
        <v>6382</v>
      </c>
      <c r="B28" s="36" t="s">
        <v>30</v>
      </c>
      <c r="C28" s="37">
        <v>0</v>
      </c>
      <c r="D28" s="38">
        <v>4480</v>
      </c>
      <c r="E28" s="38">
        <v>4480</v>
      </c>
      <c r="F28" s="38">
        <v>4578.7700000000004</v>
      </c>
      <c r="G28" s="18" t="e">
        <f t="shared" si="0"/>
        <v>#DIV/0!</v>
      </c>
      <c r="H28" s="19">
        <f t="shared" si="1"/>
        <v>102.20468750000001</v>
      </c>
    </row>
    <row r="29" spans="1:8" ht="24.95" customHeight="1" x14ac:dyDescent="0.2">
      <c r="A29" s="659" t="s">
        <v>31</v>
      </c>
      <c r="B29" s="659"/>
      <c r="C29" s="39">
        <f>SUM(C9,C12,C17,C22)</f>
        <v>2992611.33</v>
      </c>
      <c r="D29" s="39">
        <f>SUM(D9,D12,D17,D22)</f>
        <v>6557122.6500000004</v>
      </c>
      <c r="E29" s="39">
        <f>SUM(E9,E12,E17,E22)</f>
        <v>6557122.6500000004</v>
      </c>
      <c r="F29" s="39">
        <f>SUM(F9,F12,F17,F22)</f>
        <v>3773386.85</v>
      </c>
      <c r="G29" s="12">
        <f t="shared" si="0"/>
        <v>126.09010773209897</v>
      </c>
      <c r="H29" s="13">
        <f t="shared" si="1"/>
        <v>57.546382024743735</v>
      </c>
    </row>
    <row r="30" spans="1:8" ht="24.95" customHeight="1" x14ac:dyDescent="0.2">
      <c r="A30" s="41"/>
      <c r="B30" s="41"/>
      <c r="C30" s="42"/>
      <c r="D30" s="42"/>
      <c r="E30" s="42"/>
      <c r="F30" s="42"/>
      <c r="G30" s="42"/>
      <c r="H30" s="42"/>
    </row>
    <row r="31" spans="1:8" ht="24.95" customHeight="1" x14ac:dyDescent="0.2">
      <c r="A31" s="43"/>
      <c r="B31" s="43"/>
      <c r="C31" s="43"/>
      <c r="D31" s="44"/>
      <c r="E31" s="44"/>
      <c r="F31" s="44"/>
      <c r="G31" s="44"/>
      <c r="H31" s="43"/>
    </row>
    <row r="32" spans="1:8" ht="24.95" customHeight="1" x14ac:dyDescent="0.2">
      <c r="A32" s="661" t="s">
        <v>32</v>
      </c>
      <c r="B32" s="661"/>
      <c r="C32" s="661"/>
      <c r="D32" s="661"/>
      <c r="E32" s="661"/>
      <c r="F32" s="661"/>
      <c r="G32" s="661"/>
      <c r="H32" s="45"/>
    </row>
    <row r="33" spans="1:8" ht="24.95" customHeight="1" x14ac:dyDescent="0.2">
      <c r="A33" s="660" t="s">
        <v>33</v>
      </c>
      <c r="B33" s="660" t="s">
        <v>4</v>
      </c>
      <c r="C33" s="660" t="s">
        <v>34</v>
      </c>
      <c r="D33" s="657" t="s">
        <v>6</v>
      </c>
      <c r="E33" s="657" t="s">
        <v>7</v>
      </c>
      <c r="F33" s="657" t="s">
        <v>8</v>
      </c>
      <c r="G33" s="657" t="s">
        <v>9</v>
      </c>
      <c r="H33" s="657" t="s">
        <v>9</v>
      </c>
    </row>
    <row r="34" spans="1:8" ht="24.95" customHeight="1" x14ac:dyDescent="0.2">
      <c r="A34" s="660"/>
      <c r="B34" s="660"/>
      <c r="C34" s="660"/>
      <c r="D34" s="657"/>
      <c r="E34" s="657"/>
      <c r="F34" s="657"/>
      <c r="G34" s="657"/>
      <c r="H34" s="657"/>
    </row>
    <row r="35" spans="1:8" ht="24.95" customHeight="1" x14ac:dyDescent="0.2">
      <c r="A35" s="658">
        <v>1</v>
      </c>
      <c r="B35" s="658"/>
      <c r="C35" s="47">
        <v>2</v>
      </c>
      <c r="D35" s="48">
        <v>3</v>
      </c>
      <c r="E35" s="48">
        <v>4</v>
      </c>
      <c r="F35" s="48">
        <v>5</v>
      </c>
      <c r="G35" s="8" t="s">
        <v>10</v>
      </c>
      <c r="H35" s="8" t="s">
        <v>11</v>
      </c>
    </row>
    <row r="36" spans="1:8" ht="24.95" customHeight="1" x14ac:dyDescent="0.2">
      <c r="A36" s="49">
        <v>31</v>
      </c>
      <c r="B36" s="50" t="s">
        <v>35</v>
      </c>
      <c r="C36" s="51">
        <f>SUM(C37,C39,C41)</f>
        <v>2689455.61</v>
      </c>
      <c r="D36" s="51">
        <f>SUM(D37,D39,D41)</f>
        <v>5582250</v>
      </c>
      <c r="E36" s="51">
        <f>SUM(E37,E39,E41)</f>
        <v>5582250</v>
      </c>
      <c r="F36" s="51">
        <f>SUM(F37,F39,F41)</f>
        <v>3034182.1999999997</v>
      </c>
      <c r="G36" s="12">
        <f t="shared" ref="G36:G67" si="2">F36/C36*100</f>
        <v>112.81770885967512</v>
      </c>
      <c r="H36" s="13">
        <f t="shared" ref="H36:H67" si="3">F36/E36*100</f>
        <v>54.354108110528898</v>
      </c>
    </row>
    <row r="37" spans="1:8" ht="24.95" customHeight="1" x14ac:dyDescent="0.2">
      <c r="A37" s="53">
        <v>311</v>
      </c>
      <c r="B37" s="54" t="s">
        <v>36</v>
      </c>
      <c r="C37" s="55">
        <f>SUM(C38)</f>
        <v>2246178.11</v>
      </c>
      <c r="D37" s="55">
        <f>SUM(D38)</f>
        <v>4650000</v>
      </c>
      <c r="E37" s="55">
        <f>SUM(E38)</f>
        <v>4650000</v>
      </c>
      <c r="F37" s="55">
        <f>SUM(F38)</f>
        <v>2508469.7599999998</v>
      </c>
      <c r="G37" s="18">
        <f t="shared" si="2"/>
        <v>111.67724183724681</v>
      </c>
      <c r="H37" s="19">
        <f t="shared" si="3"/>
        <v>53.945586236559137</v>
      </c>
    </row>
    <row r="38" spans="1:8" ht="24.95" customHeight="1" x14ac:dyDescent="0.2">
      <c r="A38" s="14">
        <v>3111</v>
      </c>
      <c r="B38" s="56" t="s">
        <v>37</v>
      </c>
      <c r="C38" s="17">
        <v>2246178.11</v>
      </c>
      <c r="D38" s="17">
        <v>4650000</v>
      </c>
      <c r="E38" s="17">
        <v>4650000</v>
      </c>
      <c r="F38" s="17">
        <v>2508469.7599999998</v>
      </c>
      <c r="G38" s="18">
        <f t="shared" si="2"/>
        <v>111.67724183724681</v>
      </c>
      <c r="H38" s="19">
        <f t="shared" si="3"/>
        <v>53.945586236559137</v>
      </c>
    </row>
    <row r="39" spans="1:8" ht="24.95" customHeight="1" x14ac:dyDescent="0.2">
      <c r="A39" s="53">
        <v>312</v>
      </c>
      <c r="B39" s="54" t="s">
        <v>38</v>
      </c>
      <c r="C39" s="55">
        <f>SUM(C40)</f>
        <v>72658.070000000007</v>
      </c>
      <c r="D39" s="55">
        <f>SUM(D40)</f>
        <v>165000</v>
      </c>
      <c r="E39" s="55">
        <v>165000</v>
      </c>
      <c r="F39" s="55">
        <f>SUM(F40)</f>
        <v>111482.71</v>
      </c>
      <c r="G39" s="18">
        <f t="shared" si="2"/>
        <v>153.43472514477745</v>
      </c>
      <c r="H39" s="19">
        <f t="shared" si="3"/>
        <v>67.565278787878796</v>
      </c>
    </row>
    <row r="40" spans="1:8" ht="24.95" customHeight="1" x14ac:dyDescent="0.2">
      <c r="A40" s="14" t="s">
        <v>39</v>
      </c>
      <c r="B40" s="57" t="s">
        <v>38</v>
      </c>
      <c r="C40" s="17">
        <v>72658.070000000007</v>
      </c>
      <c r="D40" s="17">
        <v>165000</v>
      </c>
      <c r="E40" s="17">
        <v>165000</v>
      </c>
      <c r="F40" s="17">
        <v>111482.71</v>
      </c>
      <c r="G40" s="18">
        <f t="shared" si="2"/>
        <v>153.43472514477745</v>
      </c>
      <c r="H40" s="19">
        <f t="shared" si="3"/>
        <v>67.565278787878796</v>
      </c>
    </row>
    <row r="41" spans="1:8" ht="24.95" customHeight="1" x14ac:dyDescent="0.2">
      <c r="A41" s="53">
        <v>313</v>
      </c>
      <c r="B41" s="54" t="s">
        <v>40</v>
      </c>
      <c r="C41" s="55">
        <f>SUM(C42:C43)</f>
        <v>370619.43</v>
      </c>
      <c r="D41" s="55">
        <f>SUM(D42:D43)</f>
        <v>767250</v>
      </c>
      <c r="E41" s="55">
        <f>SUM(E42:E43)</f>
        <v>767250</v>
      </c>
      <c r="F41" s="55">
        <f>SUM(F42:F43)</f>
        <v>414229.73</v>
      </c>
      <c r="G41" s="18">
        <f t="shared" si="2"/>
        <v>111.76686824001645</v>
      </c>
      <c r="H41" s="19">
        <f t="shared" si="3"/>
        <v>53.988886282176608</v>
      </c>
    </row>
    <row r="42" spans="1:8" ht="24.95" customHeight="1" x14ac:dyDescent="0.2">
      <c r="A42" s="14">
        <v>3132</v>
      </c>
      <c r="B42" s="57" t="s">
        <v>41</v>
      </c>
      <c r="C42" s="17">
        <v>370619.43</v>
      </c>
      <c r="D42" s="17">
        <v>767250</v>
      </c>
      <c r="E42" s="17">
        <v>767250</v>
      </c>
      <c r="F42" s="17">
        <v>414229.73</v>
      </c>
      <c r="G42" s="18">
        <f t="shared" si="2"/>
        <v>111.76686824001645</v>
      </c>
      <c r="H42" s="19">
        <f t="shared" si="3"/>
        <v>53.988886282176608</v>
      </c>
    </row>
    <row r="43" spans="1:8" ht="24.95" customHeight="1" x14ac:dyDescent="0.2">
      <c r="A43" s="14">
        <v>3133</v>
      </c>
      <c r="B43" s="57" t="s">
        <v>42</v>
      </c>
      <c r="C43" s="17">
        <v>0</v>
      </c>
      <c r="D43" s="17">
        <v>0</v>
      </c>
      <c r="E43" s="17">
        <v>0</v>
      </c>
      <c r="F43" s="17">
        <v>0</v>
      </c>
      <c r="G43" s="18" t="e">
        <f t="shared" si="2"/>
        <v>#DIV/0!</v>
      </c>
      <c r="H43" s="19" t="e">
        <f t="shared" si="3"/>
        <v>#DIV/0!</v>
      </c>
    </row>
    <row r="44" spans="1:8" ht="24.95" customHeight="1" x14ac:dyDescent="0.2">
      <c r="A44" s="20">
        <v>32</v>
      </c>
      <c r="B44" s="58" t="s">
        <v>43</v>
      </c>
      <c r="C44" s="22">
        <f>SUM(C45,C50,C57,C67,C69)</f>
        <v>341072.70999999996</v>
      </c>
      <c r="D44" s="22">
        <f>SUM(D45,D50,D57,D67,D69)</f>
        <v>831275.90999999992</v>
      </c>
      <c r="E44" s="22">
        <f>SUM(E45,E50,E57,E67,E69)</f>
        <v>831275.81</v>
      </c>
      <c r="F44" s="22">
        <f>SUM(F45,F50,F57,F67,F69)</f>
        <v>486794.13</v>
      </c>
      <c r="G44" s="12">
        <f t="shared" si="2"/>
        <v>142.72444429810878</v>
      </c>
      <c r="H44" s="13">
        <f t="shared" si="3"/>
        <v>58.559881587315765</v>
      </c>
    </row>
    <row r="45" spans="1:8" ht="24.95" customHeight="1" x14ac:dyDescent="0.2">
      <c r="A45" s="53">
        <v>321</v>
      </c>
      <c r="B45" s="54" t="s">
        <v>44</v>
      </c>
      <c r="C45" s="55">
        <f>SUM(C46,C47,C48,C49)</f>
        <v>36278.29</v>
      </c>
      <c r="D45" s="55">
        <f>SUM(D46,D47,D48,D49)</f>
        <v>134957</v>
      </c>
      <c r="E45" s="55">
        <f>SUM(E46,E47,E48,E49)</f>
        <v>134957</v>
      </c>
      <c r="F45" s="55">
        <f>SUM(F46,F47,F48,F49)</f>
        <v>59801.119999999995</v>
      </c>
      <c r="G45" s="18">
        <f t="shared" si="2"/>
        <v>164.83996351536965</v>
      </c>
      <c r="H45" s="19">
        <f t="shared" si="3"/>
        <v>44.311239876405075</v>
      </c>
    </row>
    <row r="46" spans="1:8" ht="24.95" customHeight="1" x14ac:dyDescent="0.2">
      <c r="A46" s="14" t="s">
        <v>45</v>
      </c>
      <c r="B46" s="57" t="s">
        <v>46</v>
      </c>
      <c r="C46" s="17">
        <v>2689.5</v>
      </c>
      <c r="D46" s="17">
        <v>16000</v>
      </c>
      <c r="E46" s="17">
        <v>16000</v>
      </c>
      <c r="F46" s="17">
        <v>14579.78</v>
      </c>
      <c r="G46" s="18">
        <f t="shared" si="2"/>
        <v>542.10001859081615</v>
      </c>
      <c r="H46" s="19">
        <f t="shared" si="3"/>
        <v>91.123625000000004</v>
      </c>
    </row>
    <row r="47" spans="1:8" ht="24.95" customHeight="1" x14ac:dyDescent="0.2">
      <c r="A47" s="14" t="s">
        <v>47</v>
      </c>
      <c r="B47" s="57" t="s">
        <v>48</v>
      </c>
      <c r="C47" s="17">
        <v>30493.79</v>
      </c>
      <c r="D47" s="17">
        <v>71957</v>
      </c>
      <c r="E47" s="17">
        <v>71957</v>
      </c>
      <c r="F47" s="17">
        <v>43321.34</v>
      </c>
      <c r="G47" s="18">
        <f t="shared" si="2"/>
        <v>142.06610591861488</v>
      </c>
      <c r="H47" s="19">
        <f t="shared" si="3"/>
        <v>60.204483233041948</v>
      </c>
    </row>
    <row r="48" spans="1:8" ht="24.95" customHeight="1" x14ac:dyDescent="0.2">
      <c r="A48" s="14">
        <v>3213</v>
      </c>
      <c r="B48" s="57" t="s">
        <v>49</v>
      </c>
      <c r="C48" s="17">
        <v>3095</v>
      </c>
      <c r="D48" s="17">
        <v>46800</v>
      </c>
      <c r="E48" s="17">
        <v>46800</v>
      </c>
      <c r="F48" s="17">
        <v>1700</v>
      </c>
      <c r="G48" s="18">
        <f t="shared" si="2"/>
        <v>54.927302100161548</v>
      </c>
      <c r="H48" s="19">
        <f t="shared" si="3"/>
        <v>3.6324786324786329</v>
      </c>
    </row>
    <row r="49" spans="1:8" ht="24.95" customHeight="1" x14ac:dyDescent="0.2">
      <c r="A49" s="14">
        <v>3214</v>
      </c>
      <c r="B49" s="57" t="s">
        <v>50</v>
      </c>
      <c r="C49" s="17"/>
      <c r="D49" s="17">
        <v>200</v>
      </c>
      <c r="E49" s="17">
        <v>200</v>
      </c>
      <c r="F49" s="17">
        <v>200</v>
      </c>
      <c r="G49" s="18" t="e">
        <f t="shared" si="2"/>
        <v>#DIV/0!</v>
      </c>
      <c r="H49" s="19">
        <f t="shared" si="3"/>
        <v>100</v>
      </c>
    </row>
    <row r="50" spans="1:8" ht="24.95" customHeight="1" x14ac:dyDescent="0.2">
      <c r="A50" s="53">
        <v>322</v>
      </c>
      <c r="B50" s="54" t="s">
        <v>51</v>
      </c>
      <c r="C50" s="55">
        <f>SUM(C51:C56)</f>
        <v>136199.10999999999</v>
      </c>
      <c r="D50" s="55">
        <f>SUM(D51:D56)</f>
        <v>227516.98</v>
      </c>
      <c r="E50" s="55">
        <f>SUM(E51:E56)</f>
        <v>227516.88</v>
      </c>
      <c r="F50" s="55">
        <f>SUM(F51:F56)</f>
        <v>166091.24000000002</v>
      </c>
      <c r="G50" s="59">
        <f t="shared" si="2"/>
        <v>121.94737542704944</v>
      </c>
      <c r="H50" s="60">
        <f t="shared" si="3"/>
        <v>73.001721894217269</v>
      </c>
    </row>
    <row r="51" spans="1:8" ht="24.95" customHeight="1" x14ac:dyDescent="0.2">
      <c r="A51" s="14" t="s">
        <v>52</v>
      </c>
      <c r="B51" s="57" t="s">
        <v>53</v>
      </c>
      <c r="C51" s="17">
        <v>16533.89</v>
      </c>
      <c r="D51" s="17">
        <v>37055.1</v>
      </c>
      <c r="E51" s="17">
        <v>37055</v>
      </c>
      <c r="F51" s="17">
        <v>18013.68</v>
      </c>
      <c r="G51" s="18">
        <f t="shared" si="2"/>
        <v>108.95004139981577</v>
      </c>
      <c r="H51" s="19">
        <f t="shared" si="3"/>
        <v>48.613358521117263</v>
      </c>
    </row>
    <row r="52" spans="1:8" ht="24.95" customHeight="1" x14ac:dyDescent="0.2">
      <c r="A52" s="14">
        <v>3222</v>
      </c>
      <c r="B52" s="57" t="s">
        <v>54</v>
      </c>
      <c r="C52" s="17">
        <v>2065.3000000000002</v>
      </c>
      <c r="D52" s="17">
        <v>8700</v>
      </c>
      <c r="E52" s="17">
        <v>8700</v>
      </c>
      <c r="F52" s="17">
        <v>2404.1</v>
      </c>
      <c r="G52" s="18">
        <f t="shared" si="2"/>
        <v>116.4043964557207</v>
      </c>
      <c r="H52" s="19">
        <f t="shared" si="3"/>
        <v>27.633333333333333</v>
      </c>
    </row>
    <row r="53" spans="1:8" ht="24.95" customHeight="1" x14ac:dyDescent="0.2">
      <c r="A53" s="14" t="s">
        <v>55</v>
      </c>
      <c r="B53" s="57" t="s">
        <v>56</v>
      </c>
      <c r="C53" s="17">
        <v>112140.71</v>
      </c>
      <c r="D53" s="17">
        <v>164309</v>
      </c>
      <c r="E53" s="17">
        <v>164309</v>
      </c>
      <c r="F53" s="17">
        <v>136788.26</v>
      </c>
      <c r="G53" s="18">
        <f t="shared" si="2"/>
        <v>121.97912782967042</v>
      </c>
      <c r="H53" s="19">
        <f t="shared" si="3"/>
        <v>83.250619260052716</v>
      </c>
    </row>
    <row r="54" spans="1:8" ht="24.95" customHeight="1" x14ac:dyDescent="0.2">
      <c r="A54" s="14" t="s">
        <v>57</v>
      </c>
      <c r="B54" s="57" t="s">
        <v>58</v>
      </c>
      <c r="C54" s="17">
        <v>5191.16</v>
      </c>
      <c r="D54" s="17">
        <v>7200</v>
      </c>
      <c r="E54" s="17">
        <v>7200</v>
      </c>
      <c r="F54" s="17">
        <v>2030.2</v>
      </c>
      <c r="G54" s="18">
        <f t="shared" si="2"/>
        <v>39.108792639795347</v>
      </c>
      <c r="H54" s="19">
        <f t="shared" si="3"/>
        <v>28.197222222222223</v>
      </c>
    </row>
    <row r="55" spans="1:8" ht="24.95" customHeight="1" x14ac:dyDescent="0.2">
      <c r="A55" s="14">
        <v>3225</v>
      </c>
      <c r="B55" s="57" t="s">
        <v>59</v>
      </c>
      <c r="C55" s="17">
        <v>268.05</v>
      </c>
      <c r="D55" s="17">
        <v>8252.8799999999992</v>
      </c>
      <c r="E55" s="17">
        <v>8252.8799999999992</v>
      </c>
      <c r="F55" s="17">
        <v>6855</v>
      </c>
      <c r="G55" s="18">
        <f t="shared" si="2"/>
        <v>2557.3587017347509</v>
      </c>
      <c r="H55" s="19">
        <f t="shared" si="3"/>
        <v>83.061912932212763</v>
      </c>
    </row>
    <row r="56" spans="1:8" ht="24.95" customHeight="1" x14ac:dyDescent="0.2">
      <c r="A56" s="14">
        <v>3227</v>
      </c>
      <c r="B56" s="57" t="s">
        <v>60</v>
      </c>
      <c r="C56" s="17"/>
      <c r="D56" s="17">
        <v>2000</v>
      </c>
      <c r="E56" s="17">
        <v>2000</v>
      </c>
      <c r="F56" s="17"/>
      <c r="G56" s="18" t="e">
        <f t="shared" si="2"/>
        <v>#DIV/0!</v>
      </c>
      <c r="H56" s="19">
        <f t="shared" si="3"/>
        <v>0</v>
      </c>
    </row>
    <row r="57" spans="1:8" ht="24.95" customHeight="1" x14ac:dyDescent="0.2">
      <c r="A57" s="53">
        <v>323</v>
      </c>
      <c r="B57" s="54" t="s">
        <v>61</v>
      </c>
      <c r="C57" s="55">
        <f>SUM(C58:C66)</f>
        <v>149988.57999999999</v>
      </c>
      <c r="D57" s="55">
        <f>SUM(D58:D66)</f>
        <v>426452</v>
      </c>
      <c r="E57" s="55">
        <f>SUM(E58:E66)</f>
        <v>426452</v>
      </c>
      <c r="F57" s="55">
        <f>SUM(F58:F66)</f>
        <v>184929.46</v>
      </c>
      <c r="G57" s="59">
        <f t="shared" si="2"/>
        <v>123.29569357880447</v>
      </c>
      <c r="H57" s="60">
        <f t="shared" si="3"/>
        <v>43.364660032078639</v>
      </c>
    </row>
    <row r="58" spans="1:8" ht="24.95" customHeight="1" x14ac:dyDescent="0.2">
      <c r="A58" s="14" t="s">
        <v>62</v>
      </c>
      <c r="B58" s="57" t="s">
        <v>63</v>
      </c>
      <c r="C58" s="17">
        <v>9518.52</v>
      </c>
      <c r="D58" s="17">
        <v>121310</v>
      </c>
      <c r="E58" s="17">
        <v>121310</v>
      </c>
      <c r="F58" s="17">
        <v>47196.51</v>
      </c>
      <c r="G58" s="18">
        <f t="shared" si="2"/>
        <v>495.83874383832784</v>
      </c>
      <c r="H58" s="19">
        <f t="shared" si="3"/>
        <v>38.905704393702088</v>
      </c>
    </row>
    <row r="59" spans="1:8" ht="24.95" customHeight="1" x14ac:dyDescent="0.2">
      <c r="A59" s="14" t="s">
        <v>64</v>
      </c>
      <c r="B59" s="57" t="s">
        <v>65</v>
      </c>
      <c r="C59" s="17">
        <v>13151.23</v>
      </c>
      <c r="D59" s="17">
        <v>14200</v>
      </c>
      <c r="E59" s="17">
        <v>14200</v>
      </c>
      <c r="F59" s="17">
        <v>2250</v>
      </c>
      <c r="G59" s="18">
        <f t="shared" si="2"/>
        <v>17.108665881442271</v>
      </c>
      <c r="H59" s="19">
        <f t="shared" si="3"/>
        <v>15.845070422535212</v>
      </c>
    </row>
    <row r="60" spans="1:8" ht="24.95" customHeight="1" x14ac:dyDescent="0.2">
      <c r="A60" s="14">
        <v>3233</v>
      </c>
      <c r="B60" s="57" t="s">
        <v>66</v>
      </c>
      <c r="C60" s="17">
        <v>900</v>
      </c>
      <c r="D60" s="17">
        <v>700</v>
      </c>
      <c r="E60" s="17">
        <v>700</v>
      </c>
      <c r="F60" s="17">
        <v>640</v>
      </c>
      <c r="G60" s="18">
        <f t="shared" si="2"/>
        <v>71.111111111111114</v>
      </c>
      <c r="H60" s="19">
        <f t="shared" si="3"/>
        <v>91.428571428571431</v>
      </c>
    </row>
    <row r="61" spans="1:8" ht="24.95" customHeight="1" x14ac:dyDescent="0.2">
      <c r="A61" s="14" t="s">
        <v>67</v>
      </c>
      <c r="B61" s="57" t="s">
        <v>68</v>
      </c>
      <c r="C61" s="17">
        <v>50333.74</v>
      </c>
      <c r="D61" s="17">
        <v>112534</v>
      </c>
      <c r="E61" s="17">
        <v>112534</v>
      </c>
      <c r="F61" s="17">
        <v>54860.01</v>
      </c>
      <c r="G61" s="18">
        <f t="shared" si="2"/>
        <v>108.99251674920242</v>
      </c>
      <c r="H61" s="19">
        <f t="shared" si="3"/>
        <v>48.74972008459666</v>
      </c>
    </row>
    <row r="62" spans="1:8" ht="24.95" customHeight="1" x14ac:dyDescent="0.2">
      <c r="A62" s="14">
        <v>3235</v>
      </c>
      <c r="B62" s="57" t="s">
        <v>69</v>
      </c>
      <c r="C62" s="17"/>
      <c r="D62" s="17">
        <v>0</v>
      </c>
      <c r="E62" s="17">
        <v>0</v>
      </c>
      <c r="F62" s="17">
        <v>0</v>
      </c>
      <c r="G62" s="18" t="e">
        <f t="shared" si="2"/>
        <v>#DIV/0!</v>
      </c>
      <c r="H62" s="19" t="e">
        <f t="shared" si="3"/>
        <v>#DIV/0!</v>
      </c>
    </row>
    <row r="63" spans="1:8" ht="24.95" customHeight="1" x14ac:dyDescent="0.2">
      <c r="A63" s="14">
        <v>3236</v>
      </c>
      <c r="B63" s="57" t="s">
        <v>70</v>
      </c>
      <c r="C63" s="17"/>
      <c r="D63" s="17">
        <v>8000</v>
      </c>
      <c r="E63" s="17">
        <v>8000</v>
      </c>
      <c r="F63" s="17">
        <v>2650</v>
      </c>
      <c r="G63" s="18" t="e">
        <f t="shared" si="2"/>
        <v>#DIV/0!</v>
      </c>
      <c r="H63" s="19">
        <f t="shared" si="3"/>
        <v>33.125</v>
      </c>
    </row>
    <row r="64" spans="1:8" ht="24.95" customHeight="1" x14ac:dyDescent="0.2">
      <c r="A64" s="14">
        <v>3237</v>
      </c>
      <c r="B64" s="57" t="s">
        <v>71</v>
      </c>
      <c r="C64" s="17">
        <v>46720.15</v>
      </c>
      <c r="D64" s="17">
        <v>77700</v>
      </c>
      <c r="E64" s="17">
        <v>77700</v>
      </c>
      <c r="F64" s="17">
        <v>53594.53</v>
      </c>
      <c r="G64" s="18">
        <f t="shared" si="2"/>
        <v>114.71395104681812</v>
      </c>
      <c r="H64" s="19">
        <f t="shared" si="3"/>
        <v>68.976229086229083</v>
      </c>
    </row>
    <row r="65" spans="1:8" ht="24.95" customHeight="1" x14ac:dyDescent="0.2">
      <c r="A65" s="14" t="s">
        <v>72</v>
      </c>
      <c r="B65" s="57" t="s">
        <v>73</v>
      </c>
      <c r="C65" s="17">
        <v>9012.5</v>
      </c>
      <c r="D65" s="17">
        <v>11000</v>
      </c>
      <c r="E65" s="17">
        <v>11000</v>
      </c>
      <c r="F65" s="17">
        <v>9387.5</v>
      </c>
      <c r="G65" s="18">
        <f t="shared" si="2"/>
        <v>104.16088765603328</v>
      </c>
      <c r="H65" s="19">
        <f t="shared" si="3"/>
        <v>85.340909090909093</v>
      </c>
    </row>
    <row r="66" spans="1:8" ht="24.95" customHeight="1" x14ac:dyDescent="0.2">
      <c r="A66" s="14" t="s">
        <v>74</v>
      </c>
      <c r="B66" s="57" t="s">
        <v>75</v>
      </c>
      <c r="C66" s="17">
        <v>20352.439999999999</v>
      </c>
      <c r="D66" s="17">
        <v>81008</v>
      </c>
      <c r="E66" s="17">
        <v>81008</v>
      </c>
      <c r="F66" s="17">
        <v>14350.91</v>
      </c>
      <c r="G66" s="18">
        <f t="shared" si="2"/>
        <v>70.51198775183714</v>
      </c>
      <c r="H66" s="19">
        <f t="shared" si="3"/>
        <v>17.715423168082165</v>
      </c>
    </row>
    <row r="67" spans="1:8" ht="24.95" customHeight="1" x14ac:dyDescent="0.2">
      <c r="A67" s="53">
        <v>324</v>
      </c>
      <c r="B67" s="54" t="s">
        <v>76</v>
      </c>
      <c r="C67" s="55">
        <f>SUM(C68)</f>
        <v>4290</v>
      </c>
      <c r="D67" s="55">
        <f>SUM(D68)</f>
        <v>0</v>
      </c>
      <c r="E67" s="55">
        <f>SUM(E68)</f>
        <v>0</v>
      </c>
      <c r="F67" s="55">
        <f>SUM(F68)</f>
        <v>0</v>
      </c>
      <c r="G67" s="59">
        <f t="shared" si="2"/>
        <v>0</v>
      </c>
      <c r="H67" s="60" t="e">
        <f t="shared" si="3"/>
        <v>#DIV/0!</v>
      </c>
    </row>
    <row r="68" spans="1:8" ht="24.95" customHeight="1" x14ac:dyDescent="0.2">
      <c r="A68" s="14">
        <v>3241</v>
      </c>
      <c r="B68" s="57" t="s">
        <v>76</v>
      </c>
      <c r="C68" s="17">
        <v>4290</v>
      </c>
      <c r="D68" s="17">
        <v>0</v>
      </c>
      <c r="E68" s="17">
        <v>0</v>
      </c>
      <c r="F68" s="17"/>
      <c r="G68" s="18">
        <f t="shared" ref="G68:G97" si="4">F68/C68*100</f>
        <v>0</v>
      </c>
      <c r="H68" s="19" t="e">
        <f t="shared" ref="H68:H97" si="5">F68/E68*100</f>
        <v>#DIV/0!</v>
      </c>
    </row>
    <row r="69" spans="1:8" ht="24.95" customHeight="1" x14ac:dyDescent="0.2">
      <c r="A69" s="53">
        <v>329</v>
      </c>
      <c r="B69" s="54" t="s">
        <v>77</v>
      </c>
      <c r="C69" s="55">
        <f>SUM(C70:C76)</f>
        <v>14316.73</v>
      </c>
      <c r="D69" s="55">
        <f>SUM(D70:D76)</f>
        <v>42349.929999999993</v>
      </c>
      <c r="E69" s="55">
        <f>SUM(E70:E76)</f>
        <v>42349.929999999993</v>
      </c>
      <c r="F69" s="55">
        <f>SUM(F70:F76)</f>
        <v>75972.31</v>
      </c>
      <c r="G69" s="59">
        <f t="shared" si="4"/>
        <v>530.65406695523347</v>
      </c>
      <c r="H69" s="60">
        <f t="shared" si="5"/>
        <v>179.39181953783634</v>
      </c>
    </row>
    <row r="70" spans="1:8" ht="24.95" customHeight="1" x14ac:dyDescent="0.2">
      <c r="A70" s="14" t="s">
        <v>78</v>
      </c>
      <c r="B70" s="57" t="s">
        <v>79</v>
      </c>
      <c r="C70" s="17"/>
      <c r="D70" s="17">
        <v>2000</v>
      </c>
      <c r="E70" s="17">
        <v>2000</v>
      </c>
      <c r="F70" s="17"/>
      <c r="G70" s="18" t="e">
        <f t="shared" si="4"/>
        <v>#DIV/0!</v>
      </c>
      <c r="H70" s="19">
        <f t="shared" si="5"/>
        <v>0</v>
      </c>
    </row>
    <row r="71" spans="1:8" ht="24.95" customHeight="1" x14ac:dyDescent="0.2">
      <c r="A71" s="14">
        <v>3292</v>
      </c>
      <c r="B71" s="57" t="s">
        <v>80</v>
      </c>
      <c r="C71" s="17">
        <v>0</v>
      </c>
      <c r="D71" s="17">
        <v>1400</v>
      </c>
      <c r="E71" s="17">
        <v>1400</v>
      </c>
      <c r="F71" s="17">
        <v>0</v>
      </c>
      <c r="G71" s="18" t="e">
        <f t="shared" si="4"/>
        <v>#DIV/0!</v>
      </c>
      <c r="H71" s="19">
        <f t="shared" si="5"/>
        <v>0</v>
      </c>
    </row>
    <row r="72" spans="1:8" ht="24.95" customHeight="1" x14ac:dyDescent="0.2">
      <c r="A72" s="14" t="s">
        <v>81</v>
      </c>
      <c r="B72" s="57" t="s">
        <v>82</v>
      </c>
      <c r="C72" s="17">
        <v>389</v>
      </c>
      <c r="D72" s="17">
        <v>3316.31</v>
      </c>
      <c r="E72" s="17">
        <v>3316.31</v>
      </c>
      <c r="F72" s="17">
        <v>2806.3</v>
      </c>
      <c r="G72" s="18">
        <f t="shared" si="4"/>
        <v>721.41388174807207</v>
      </c>
      <c r="H72" s="19">
        <f t="shared" si="5"/>
        <v>84.621160265475794</v>
      </c>
    </row>
    <row r="73" spans="1:8" ht="24.95" customHeight="1" x14ac:dyDescent="0.2">
      <c r="A73" s="14">
        <v>3294</v>
      </c>
      <c r="B73" s="57" t="s">
        <v>83</v>
      </c>
      <c r="C73" s="17"/>
      <c r="D73" s="17">
        <v>500</v>
      </c>
      <c r="E73" s="17">
        <v>500</v>
      </c>
      <c r="F73" s="17">
        <v>500</v>
      </c>
      <c r="G73" s="18" t="e">
        <f t="shared" si="4"/>
        <v>#DIV/0!</v>
      </c>
      <c r="H73" s="19">
        <f t="shared" si="5"/>
        <v>100</v>
      </c>
    </row>
    <row r="74" spans="1:8" ht="24.95" customHeight="1" x14ac:dyDescent="0.2">
      <c r="A74" s="14">
        <v>3295</v>
      </c>
      <c r="B74" s="57" t="s">
        <v>84</v>
      </c>
      <c r="C74" s="17">
        <v>5862.5</v>
      </c>
      <c r="D74" s="17">
        <v>10000</v>
      </c>
      <c r="E74" s="17">
        <v>10000</v>
      </c>
      <c r="F74" s="17">
        <v>11750</v>
      </c>
      <c r="G74" s="18">
        <f t="shared" si="4"/>
        <v>200.42643923240936</v>
      </c>
      <c r="H74" s="19">
        <f t="shared" si="5"/>
        <v>117.5</v>
      </c>
    </row>
    <row r="75" spans="1:8" ht="24.95" customHeight="1" x14ac:dyDescent="0.2">
      <c r="A75" s="14">
        <v>3296</v>
      </c>
      <c r="B75" s="57" t="s">
        <v>85</v>
      </c>
      <c r="C75" s="17">
        <v>0</v>
      </c>
      <c r="D75" s="17">
        <v>0</v>
      </c>
      <c r="E75" s="17">
        <v>0</v>
      </c>
      <c r="F75" s="17">
        <v>42960.5</v>
      </c>
      <c r="G75" s="18" t="e">
        <f t="shared" si="4"/>
        <v>#DIV/0!</v>
      </c>
      <c r="H75" s="19" t="e">
        <f t="shared" si="5"/>
        <v>#DIV/0!</v>
      </c>
    </row>
    <row r="76" spans="1:8" ht="24.95" customHeight="1" x14ac:dyDescent="0.2">
      <c r="A76" s="14" t="s">
        <v>86</v>
      </c>
      <c r="B76" s="57" t="s">
        <v>77</v>
      </c>
      <c r="C76" s="17">
        <v>8065.23</v>
      </c>
      <c r="D76" s="17">
        <v>25133.62</v>
      </c>
      <c r="E76" s="17">
        <v>25133.62</v>
      </c>
      <c r="F76" s="17">
        <v>17955.509999999998</v>
      </c>
      <c r="G76" s="18">
        <f t="shared" si="4"/>
        <v>222.6286169148307</v>
      </c>
      <c r="H76" s="19">
        <f t="shared" si="5"/>
        <v>71.440206384913907</v>
      </c>
    </row>
    <row r="77" spans="1:8" ht="24.95" customHeight="1" x14ac:dyDescent="0.2">
      <c r="A77" s="20">
        <v>34</v>
      </c>
      <c r="B77" s="58" t="s">
        <v>87</v>
      </c>
      <c r="C77" s="22">
        <f>SUM(C78)</f>
        <v>1371.6100000000001</v>
      </c>
      <c r="D77" s="22">
        <f>SUM(D78)</f>
        <v>2350</v>
      </c>
      <c r="E77" s="22">
        <f>SUM(E78)</f>
        <v>2350</v>
      </c>
      <c r="F77" s="22">
        <f>SUM(F78)</f>
        <v>42454.65</v>
      </c>
      <c r="G77" s="12">
        <f t="shared" si="4"/>
        <v>3095.2420877654722</v>
      </c>
      <c r="H77" s="13">
        <f t="shared" si="5"/>
        <v>1806.5808510638299</v>
      </c>
    </row>
    <row r="78" spans="1:8" ht="24.95" customHeight="1" x14ac:dyDescent="0.2">
      <c r="A78" s="53">
        <v>343</v>
      </c>
      <c r="B78" s="54" t="s">
        <v>88</v>
      </c>
      <c r="C78" s="55">
        <f>SUM(C79:C81)</f>
        <v>1371.6100000000001</v>
      </c>
      <c r="D78" s="55">
        <f>SUM(D79:D81)</f>
        <v>2350</v>
      </c>
      <c r="E78" s="55">
        <f>SUM(E79:E81)</f>
        <v>2350</v>
      </c>
      <c r="F78" s="61">
        <f>SUM(F79:F81)</f>
        <v>42454.65</v>
      </c>
      <c r="G78" s="59">
        <f t="shared" si="4"/>
        <v>3095.2420877654722</v>
      </c>
      <c r="H78" s="60">
        <f t="shared" si="5"/>
        <v>1806.5808510638299</v>
      </c>
    </row>
    <row r="79" spans="1:8" ht="24.95" customHeight="1" x14ac:dyDescent="0.2">
      <c r="A79" s="14" t="s">
        <v>89</v>
      </c>
      <c r="B79" s="57" t="s">
        <v>90</v>
      </c>
      <c r="C79" s="17">
        <v>1248.1300000000001</v>
      </c>
      <c r="D79" s="17">
        <v>2300</v>
      </c>
      <c r="E79" s="17">
        <v>2300</v>
      </c>
      <c r="F79" s="17">
        <v>1917.8</v>
      </c>
      <c r="G79" s="18">
        <f t="shared" si="4"/>
        <v>153.65386618381095</v>
      </c>
      <c r="H79" s="19">
        <f t="shared" si="5"/>
        <v>83.382608695652166</v>
      </c>
    </row>
    <row r="80" spans="1:8" ht="24.95" customHeight="1" x14ac:dyDescent="0.2">
      <c r="A80" s="14">
        <v>3432</v>
      </c>
      <c r="B80" s="57" t="s">
        <v>91</v>
      </c>
      <c r="C80" s="17">
        <v>53.54</v>
      </c>
      <c r="D80" s="17">
        <v>0</v>
      </c>
      <c r="E80" s="17">
        <v>0</v>
      </c>
      <c r="F80" s="17"/>
      <c r="G80" s="18">
        <f t="shared" si="4"/>
        <v>0</v>
      </c>
      <c r="H80" s="19" t="e">
        <f t="shared" si="5"/>
        <v>#DIV/0!</v>
      </c>
    </row>
    <row r="81" spans="1:8" ht="24.95" customHeight="1" x14ac:dyDescent="0.2">
      <c r="A81" s="14">
        <v>3433</v>
      </c>
      <c r="B81" s="57" t="s">
        <v>92</v>
      </c>
      <c r="C81" s="17">
        <v>69.94</v>
      </c>
      <c r="D81" s="17">
        <v>50</v>
      </c>
      <c r="E81" s="17">
        <v>50</v>
      </c>
      <c r="F81" s="17">
        <v>40536.85</v>
      </c>
      <c r="G81" s="18">
        <f t="shared" si="4"/>
        <v>57959.465255933661</v>
      </c>
      <c r="H81" s="19">
        <f t="shared" si="5"/>
        <v>81073.7</v>
      </c>
    </row>
    <row r="82" spans="1:8" ht="24.95" customHeight="1" x14ac:dyDescent="0.2">
      <c r="A82" s="20">
        <v>37</v>
      </c>
      <c r="B82" s="58" t="s">
        <v>93</v>
      </c>
      <c r="C82" s="22">
        <f>SUM(C83)</f>
        <v>0</v>
      </c>
      <c r="D82" s="22">
        <f>SUM(D83)</f>
        <v>3000</v>
      </c>
      <c r="E82" s="22">
        <f>SUM(E83)</f>
        <v>3000</v>
      </c>
      <c r="F82" s="22">
        <f>SUM(F83)</f>
        <v>0</v>
      </c>
      <c r="G82" s="12" t="e">
        <f t="shared" si="4"/>
        <v>#DIV/0!</v>
      </c>
      <c r="H82" s="13">
        <f t="shared" si="5"/>
        <v>0</v>
      </c>
    </row>
    <row r="83" spans="1:8" ht="24.95" customHeight="1" x14ac:dyDescent="0.2">
      <c r="A83" s="53">
        <v>372</v>
      </c>
      <c r="B83" s="54" t="s">
        <v>94</v>
      </c>
      <c r="C83" s="55">
        <f>SUM(C84:C86)</f>
        <v>0</v>
      </c>
      <c r="D83" s="55">
        <f>SUM(D84:D86)</f>
        <v>3000</v>
      </c>
      <c r="E83" s="55">
        <f>SUM(E84:E86)</f>
        <v>3000</v>
      </c>
      <c r="F83" s="55">
        <f>SUM(F84:F86)</f>
        <v>0</v>
      </c>
      <c r="G83" s="59" t="e">
        <f t="shared" si="4"/>
        <v>#DIV/0!</v>
      </c>
      <c r="H83" s="60">
        <f t="shared" si="5"/>
        <v>0</v>
      </c>
    </row>
    <row r="84" spans="1:8" ht="24.95" customHeight="1" x14ac:dyDescent="0.2">
      <c r="A84" s="14">
        <v>3721</v>
      </c>
      <c r="B84" s="57" t="s">
        <v>95</v>
      </c>
      <c r="C84" s="17"/>
      <c r="D84" s="17"/>
      <c r="E84" s="17"/>
      <c r="F84" s="62"/>
      <c r="G84" s="18" t="e">
        <f t="shared" si="4"/>
        <v>#DIV/0!</v>
      </c>
      <c r="H84" s="19" t="e">
        <f t="shared" si="5"/>
        <v>#DIV/0!</v>
      </c>
    </row>
    <row r="85" spans="1:8" ht="24.95" customHeight="1" x14ac:dyDescent="0.2">
      <c r="A85" s="14">
        <v>3722</v>
      </c>
      <c r="B85" s="57" t="s">
        <v>96</v>
      </c>
      <c r="C85" s="17"/>
      <c r="D85" s="17">
        <v>3000</v>
      </c>
      <c r="E85" s="17">
        <v>3000</v>
      </c>
      <c r="F85" s="17"/>
      <c r="G85" s="18" t="e">
        <f t="shared" si="4"/>
        <v>#DIV/0!</v>
      </c>
      <c r="H85" s="19">
        <f t="shared" si="5"/>
        <v>0</v>
      </c>
    </row>
    <row r="86" spans="1:8" ht="24.95" customHeight="1" x14ac:dyDescent="0.2">
      <c r="A86" s="14">
        <v>3723</v>
      </c>
      <c r="B86" s="57" t="s">
        <v>97</v>
      </c>
      <c r="C86" s="17">
        <v>0</v>
      </c>
      <c r="D86" s="17">
        <v>0</v>
      </c>
      <c r="E86" s="17">
        <v>0</v>
      </c>
      <c r="F86" s="17">
        <v>0</v>
      </c>
      <c r="G86" s="18" t="e">
        <f t="shared" si="4"/>
        <v>#DIV/0!</v>
      </c>
      <c r="H86" s="19" t="e">
        <f t="shared" si="5"/>
        <v>#DIV/0!</v>
      </c>
    </row>
    <row r="87" spans="1:8" ht="24.95" customHeight="1" x14ac:dyDescent="0.2">
      <c r="A87" s="20">
        <v>4</v>
      </c>
      <c r="B87" s="58" t="s">
        <v>99</v>
      </c>
      <c r="C87" s="22">
        <f>C88</f>
        <v>6758.75</v>
      </c>
      <c r="D87" s="22">
        <f>D88</f>
        <v>46689.919999999998</v>
      </c>
      <c r="E87" s="22">
        <f>E88</f>
        <v>46690</v>
      </c>
      <c r="F87" s="22">
        <f>F88</f>
        <v>8398</v>
      </c>
      <c r="G87" s="12">
        <f t="shared" si="4"/>
        <v>124.25374514518217</v>
      </c>
      <c r="H87" s="13">
        <f t="shared" si="5"/>
        <v>17.98672092525166</v>
      </c>
    </row>
    <row r="88" spans="1:8" ht="24.95" customHeight="1" x14ac:dyDescent="0.2">
      <c r="A88" s="20">
        <v>42</v>
      </c>
      <c r="B88" s="58" t="s">
        <v>100</v>
      </c>
      <c r="C88" s="22">
        <f>SUM(C89,C94)</f>
        <v>6758.75</v>
      </c>
      <c r="D88" s="22">
        <f>SUM(D89,D94)</f>
        <v>46689.919999999998</v>
      </c>
      <c r="E88" s="22">
        <f>SUM(E89,E94)</f>
        <v>46690</v>
      </c>
      <c r="F88" s="22">
        <f>F89</f>
        <v>8398</v>
      </c>
      <c r="G88" s="12">
        <f t="shared" si="4"/>
        <v>124.25374514518217</v>
      </c>
      <c r="H88" s="13">
        <f t="shared" si="5"/>
        <v>17.98672092525166</v>
      </c>
    </row>
    <row r="89" spans="1:8" ht="24.95" customHeight="1" x14ac:dyDescent="0.2">
      <c r="A89" s="53">
        <v>422</v>
      </c>
      <c r="B89" s="54" t="s">
        <v>101</v>
      </c>
      <c r="C89" s="55">
        <f>SUM(C90:C93)</f>
        <v>6758.75</v>
      </c>
      <c r="D89" s="55">
        <f>SUM(D90:D93)</f>
        <v>43180</v>
      </c>
      <c r="E89" s="55">
        <f>SUM(E90:E93)</f>
        <v>43180</v>
      </c>
      <c r="F89" s="55">
        <f>SUM(F90:F93)</f>
        <v>8398</v>
      </c>
      <c r="G89" s="59">
        <f t="shared" si="4"/>
        <v>124.25374514518217</v>
      </c>
      <c r="H89" s="60">
        <f t="shared" si="5"/>
        <v>19.448818897637796</v>
      </c>
    </row>
    <row r="90" spans="1:8" ht="24.95" customHeight="1" x14ac:dyDescent="0.2">
      <c r="A90" s="14" t="s">
        <v>102</v>
      </c>
      <c r="B90" s="57" t="s">
        <v>103</v>
      </c>
      <c r="C90" s="17">
        <v>6758.75</v>
      </c>
      <c r="D90" s="17">
        <v>43180</v>
      </c>
      <c r="E90" s="17">
        <v>43180</v>
      </c>
      <c r="F90" s="17">
        <v>8398</v>
      </c>
      <c r="G90" s="18">
        <f t="shared" si="4"/>
        <v>124.25374514518217</v>
      </c>
      <c r="H90" s="19">
        <f t="shared" si="5"/>
        <v>19.448818897637796</v>
      </c>
    </row>
    <row r="91" spans="1:8" ht="24.95" customHeight="1" x14ac:dyDescent="0.2">
      <c r="A91" s="14" t="s">
        <v>104</v>
      </c>
      <c r="B91" s="57" t="s">
        <v>105</v>
      </c>
      <c r="C91" s="17">
        <v>0</v>
      </c>
      <c r="D91" s="17"/>
      <c r="E91" s="17"/>
      <c r="F91" s="17"/>
      <c r="G91" s="18" t="e">
        <f t="shared" si="4"/>
        <v>#DIV/0!</v>
      </c>
      <c r="H91" s="19" t="e">
        <f t="shared" si="5"/>
        <v>#DIV/0!</v>
      </c>
    </row>
    <row r="92" spans="1:8" ht="24.95" customHeight="1" x14ac:dyDescent="0.2">
      <c r="A92" s="14">
        <v>4225</v>
      </c>
      <c r="B92" s="57" t="s">
        <v>106</v>
      </c>
      <c r="C92" s="17"/>
      <c r="D92" s="17"/>
      <c r="E92" s="17"/>
      <c r="F92" s="17"/>
      <c r="G92" s="18" t="e">
        <f t="shared" si="4"/>
        <v>#DIV/0!</v>
      </c>
      <c r="H92" s="19" t="e">
        <f t="shared" si="5"/>
        <v>#DIV/0!</v>
      </c>
    </row>
    <row r="93" spans="1:8" ht="24.95" customHeight="1" x14ac:dyDescent="0.2">
      <c r="A93" s="14">
        <v>4226</v>
      </c>
      <c r="B93" s="57" t="s">
        <v>107</v>
      </c>
      <c r="C93" s="17"/>
      <c r="D93" s="17"/>
      <c r="E93" s="17"/>
      <c r="F93" s="17"/>
      <c r="G93" s="18" t="e">
        <f t="shared" si="4"/>
        <v>#DIV/0!</v>
      </c>
      <c r="H93" s="19" t="e">
        <f t="shared" si="5"/>
        <v>#DIV/0!</v>
      </c>
    </row>
    <row r="94" spans="1:8" ht="24.95" customHeight="1" x14ac:dyDescent="0.2">
      <c r="A94" s="53">
        <v>424</v>
      </c>
      <c r="B94" s="54" t="s">
        <v>108</v>
      </c>
      <c r="C94" s="55">
        <f>SUM(C95)</f>
        <v>0</v>
      </c>
      <c r="D94" s="55">
        <f>SUM(D95)</f>
        <v>3509.92</v>
      </c>
      <c r="E94" s="55">
        <f>SUM(E95)</f>
        <v>3510</v>
      </c>
      <c r="F94" s="55">
        <f>SUM(F95)</f>
        <v>0</v>
      </c>
      <c r="G94" s="59" t="e">
        <f t="shared" si="4"/>
        <v>#DIV/0!</v>
      </c>
      <c r="H94" s="60">
        <f t="shared" si="5"/>
        <v>0</v>
      </c>
    </row>
    <row r="95" spans="1:8" ht="24.95" customHeight="1" x14ac:dyDescent="0.2">
      <c r="A95" s="14">
        <v>4241</v>
      </c>
      <c r="B95" s="57" t="s">
        <v>109</v>
      </c>
      <c r="C95" s="17"/>
      <c r="D95" s="17">
        <v>3509.92</v>
      </c>
      <c r="E95" s="17">
        <v>3510</v>
      </c>
      <c r="F95" s="17"/>
      <c r="G95" s="18" t="e">
        <f t="shared" si="4"/>
        <v>#DIV/0!</v>
      </c>
      <c r="H95" s="19">
        <f t="shared" si="5"/>
        <v>0</v>
      </c>
    </row>
    <row r="96" spans="1:8" ht="24.95" customHeight="1" x14ac:dyDescent="0.2">
      <c r="A96" s="63">
        <v>4262</v>
      </c>
      <c r="B96" s="64" t="s">
        <v>110</v>
      </c>
      <c r="C96" s="65">
        <v>0</v>
      </c>
      <c r="D96" s="65"/>
      <c r="E96" s="65"/>
      <c r="F96" s="65">
        <v>8998</v>
      </c>
      <c r="G96" s="59" t="e">
        <f t="shared" si="4"/>
        <v>#DIV/0!</v>
      </c>
      <c r="H96" s="60" t="e">
        <f t="shared" si="5"/>
        <v>#DIV/0!</v>
      </c>
    </row>
    <row r="97" spans="1:8" ht="24.95" customHeight="1" x14ac:dyDescent="0.2">
      <c r="A97" s="659" t="s">
        <v>111</v>
      </c>
      <c r="B97" s="659"/>
      <c r="C97" s="39">
        <f>SUM(C36,C44,C77,C82,C87)</f>
        <v>3038658.6799999997</v>
      </c>
      <c r="D97" s="39">
        <f>SUM(D36,D44,D77,D82,D87)</f>
        <v>6465565.8300000001</v>
      </c>
      <c r="E97" s="39">
        <f>SUM(E36,E44,E77,E82,E87)</f>
        <v>6465565.8100000005</v>
      </c>
      <c r="F97" s="39">
        <f>SUM(F36,F44,F77,F82,F87)</f>
        <v>3571828.9799999995</v>
      </c>
      <c r="G97" s="12">
        <f t="shared" si="4"/>
        <v>117.54623852653303</v>
      </c>
      <c r="H97" s="13">
        <f t="shared" si="5"/>
        <v>55.243873234970586</v>
      </c>
    </row>
    <row r="98" spans="1:8" ht="24.95" customHeight="1" x14ac:dyDescent="0.2"/>
    <row r="99" spans="1:8" ht="24.95" customHeight="1" x14ac:dyDescent="0.2"/>
    <row r="100" spans="1:8" ht="24.95" customHeight="1" x14ac:dyDescent="0.2"/>
    <row r="101" spans="1:8" ht="24.95" customHeight="1" x14ac:dyDescent="0.2"/>
    <row r="102" spans="1:8" ht="24.95" customHeight="1" x14ac:dyDescent="0.2"/>
  </sheetData>
  <mergeCells count="24">
    <mergeCell ref="A1:G1"/>
    <mergeCell ref="A2:H2"/>
    <mergeCell ref="A4:G4"/>
    <mergeCell ref="A6:A7"/>
    <mergeCell ref="B6:B7"/>
    <mergeCell ref="C6:C7"/>
    <mergeCell ref="D6:D7"/>
    <mergeCell ref="E6:E7"/>
    <mergeCell ref="F6:F7"/>
    <mergeCell ref="G6:G7"/>
    <mergeCell ref="H6:H7"/>
    <mergeCell ref="H33:H34"/>
    <mergeCell ref="A35:B35"/>
    <mergeCell ref="A97:B97"/>
    <mergeCell ref="A8:B8"/>
    <mergeCell ref="A29:B29"/>
    <mergeCell ref="A32:G32"/>
    <mergeCell ref="A33:A34"/>
    <mergeCell ref="B33:B34"/>
    <mergeCell ref="C33:C34"/>
    <mergeCell ref="D33:D34"/>
    <mergeCell ref="E33:E34"/>
    <mergeCell ref="F33:F34"/>
    <mergeCell ref="G33:G3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Prihodi i rashodi po EK.K</vt:lpstr>
      <vt:lpstr>Prihodi i rashodi PR,EK i IZ</vt:lpstr>
      <vt:lpstr>saldo po izvorima</vt:lpstr>
      <vt:lpstr>ZA PRINT-SHEET 1</vt:lpstr>
      <vt:lpstr>'Prihodi i rashodi po EK.K'!Print_Area</vt:lpstr>
      <vt:lpstr>'Prihodi i rashodi PR,EK i IZ'!Print_Area</vt:lpstr>
      <vt:lpstr>'saldo po izvorima'!Print_Area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SMSI Fiume</cp:lastModifiedBy>
  <cp:revision>225</cp:revision>
  <cp:lastPrinted>2023-07-21T08:56:03Z</cp:lastPrinted>
  <dcterms:created xsi:type="dcterms:W3CDTF">1996-10-14T23:33:28Z</dcterms:created>
  <dcterms:modified xsi:type="dcterms:W3CDTF">2023-07-21T09:00:20Z</dcterms:modified>
  <dc:language>hr-HR</dc:language>
</cp:coreProperties>
</file>